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71" windowWidth="12120" windowHeight="9120" tabRatio="672" activeTab="0"/>
  </bookViews>
  <sheets>
    <sheet name="MÉTODO" sheetId="1" r:id="rId1"/>
    <sheet name="PERFILES" sheetId="2" r:id="rId2"/>
    <sheet name="MATERIALES" sheetId="3" r:id="rId3"/>
    <sheet name="TABLA Kyt" sheetId="4" r:id="rId4"/>
    <sheet name="NUEVO" sheetId="5" r:id="rId5"/>
  </sheets>
  <definedNames>
    <definedName name="Ang.DB" localSheetId="1">'PERFILES'!$A$114:$F$172</definedName>
    <definedName name="hea.DB" localSheetId="1">'PERFILES'!$A$76:$F$94</definedName>
    <definedName name="heb.DB" localSheetId="1">'PERFILES'!$A$95:$F$113</definedName>
    <definedName name="hem.DB" localSheetId="1">'PERFILES'!$A$57:$F$75</definedName>
    <definedName name="Ipe.DB" localSheetId="1">'PERFILES'!$A$39:$F$56</definedName>
    <definedName name="IPN.db" localSheetId="1">'PERFILES'!$A$18:$L$38</definedName>
    <definedName name="UPN.db" localSheetId="1">'PERFILES'!$A$1:$L$17</definedName>
  </definedNames>
  <calcPr fullCalcOnLoad="1"/>
</workbook>
</file>

<file path=xl/comments5.xml><?xml version="1.0" encoding="utf-8"?>
<comments xmlns="http://schemas.openxmlformats.org/spreadsheetml/2006/main">
  <authors>
    <author>CEMI</author>
  </authors>
  <commentList>
    <comment ref="D15" authorId="0">
      <text>
        <r>
          <rPr>
            <b/>
            <sz val="8"/>
            <rFont val="Tahoma"/>
            <family val="2"/>
          </rPr>
          <t>1: Tracción pura (N)
2: Compresión pura (N)
3: Flexión pura (M)
4: Cortante puro (V)
5: Flexión simple (M+V)
6: Flexotracción (N+M+M)
7: Flexocompresión (N+M+M)</t>
        </r>
      </text>
    </comment>
    <comment ref="B15" authorId="0">
      <text>
        <r>
          <rPr>
            <b/>
            <sz val="8"/>
            <rFont val="Tahoma"/>
            <family val="2"/>
          </rPr>
          <t>Carga permanente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Principal carga variable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1: Biarticulado/Biempotrado con desplazamiento
2: Articulado-empotrado
3: Biempotrado
4: Voladizo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S235
S275
S355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HEA nnn
HEB nnn
HEM nnn
IPE nnn
IPN nnn
L nnnxnnnxnn
UPN nnn</t>
        </r>
        <r>
          <rPr>
            <sz val="8"/>
            <rFont val="Tahoma"/>
            <family val="2"/>
          </rPr>
          <t xml:space="preserve">
</t>
        </r>
      </text>
    </comment>
    <comment ref="D819" authorId="0">
      <text>
        <r>
          <rPr>
            <b/>
            <sz val="8"/>
            <rFont val="Tahoma"/>
            <family val="2"/>
          </rPr>
          <t>Ver Hoja de Materiales</t>
        </r>
      </text>
    </comment>
    <comment ref="A50" authorId="0">
      <text>
        <r>
          <rPr>
            <b/>
            <sz val="8"/>
            <rFont val="Tahoma"/>
            <family val="2"/>
          </rPr>
          <t>Cálculo plástico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2"/>
          </rPr>
          <t>Cálculo plástico</t>
        </r>
      </text>
    </comment>
  </commentList>
</comments>
</file>

<file path=xl/sharedStrings.xml><?xml version="1.0" encoding="utf-8"?>
<sst xmlns="http://schemas.openxmlformats.org/spreadsheetml/2006/main" count="525" uniqueCount="453">
  <si>
    <t>[min]</t>
  </si>
  <si>
    <t>Material</t>
  </si>
  <si>
    <t>H</t>
  </si>
  <si>
    <t>b</t>
  </si>
  <si>
    <t>c</t>
  </si>
  <si>
    <t>[ºC]</t>
  </si>
  <si>
    <t>t (s)</t>
  </si>
  <si>
    <t>t (min)</t>
  </si>
  <si>
    <t>Material protector</t>
  </si>
  <si>
    <t>Acero</t>
  </si>
  <si>
    <t>1+(f/3)</t>
  </si>
  <si>
    <t>ef/10-1</t>
  </si>
  <si>
    <t>l/dcr</t>
  </si>
  <si>
    <t>S275</t>
  </si>
  <si>
    <t>Vidrio</t>
  </si>
  <si>
    <t>UPN 120</t>
  </si>
  <si>
    <t>fy [Mpa]</t>
  </si>
  <si>
    <t>fu [Mpa]</t>
  </si>
  <si>
    <t>c [J/kgºK]</t>
  </si>
  <si>
    <t>E [Mpa]</t>
  </si>
  <si>
    <t>A [cm²]</t>
  </si>
  <si>
    <r>
      <t xml:space="preserve">γ </t>
    </r>
    <r>
      <rPr>
        <vertAlign val="subscript"/>
        <sz val="12"/>
        <rFont val="Arial"/>
        <family val="2"/>
      </rPr>
      <t>G</t>
    </r>
  </si>
  <si>
    <r>
      <t xml:space="preserve">γ </t>
    </r>
    <r>
      <rPr>
        <vertAlign val="subscript"/>
        <sz val="12"/>
        <rFont val="Arial"/>
        <family val="2"/>
      </rPr>
      <t>Q,1</t>
    </r>
  </si>
  <si>
    <r>
      <t xml:space="preserve">Ψ </t>
    </r>
    <r>
      <rPr>
        <vertAlign val="subscript"/>
        <sz val="12"/>
        <rFont val="Arial"/>
        <family val="2"/>
      </rPr>
      <t>1,1</t>
    </r>
    <r>
      <rPr>
        <sz val="12"/>
        <rFont val="Arial"/>
        <family val="2"/>
      </rPr>
      <t xml:space="preserve"> </t>
    </r>
  </si>
  <si>
    <t>ρ [kg/m³]</t>
  </si>
  <si>
    <r>
      <t>G</t>
    </r>
    <r>
      <rPr>
        <vertAlign val="subscript"/>
        <sz val="12"/>
        <rFont val="Arial"/>
        <family val="2"/>
      </rPr>
      <t xml:space="preserve">k </t>
    </r>
    <r>
      <rPr>
        <sz val="12"/>
        <rFont val="Arial"/>
        <family val="2"/>
      </rPr>
      <t>[kN/m²]</t>
    </r>
  </si>
  <si>
    <r>
      <t xml:space="preserve">Q </t>
    </r>
    <r>
      <rPr>
        <vertAlign val="subscript"/>
        <sz val="12"/>
        <rFont val="Arial"/>
        <family val="2"/>
      </rPr>
      <t>k,1</t>
    </r>
    <r>
      <rPr>
        <sz val="12"/>
        <rFont val="Arial"/>
        <family val="2"/>
      </rPr>
      <t xml:space="preserve"> [kN/m²]</t>
    </r>
  </si>
  <si>
    <r>
      <t xml:space="preserve">k </t>
    </r>
    <r>
      <rPr>
        <vertAlign val="subscript"/>
        <sz val="12"/>
        <rFont val="Arial"/>
        <family val="2"/>
      </rPr>
      <t>y,θ</t>
    </r>
  </si>
  <si>
    <r>
      <t>A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[m²/m]</t>
    </r>
  </si>
  <si>
    <t>V [m³/m]</t>
  </si>
  <si>
    <t>Φ</t>
  </si>
  <si>
    <r>
      <t>ε</t>
    </r>
    <r>
      <rPr>
        <vertAlign val="subscript"/>
        <sz val="12"/>
        <rFont val="Arial"/>
        <family val="2"/>
      </rPr>
      <t>f</t>
    </r>
  </si>
  <si>
    <r>
      <t>ε</t>
    </r>
    <r>
      <rPr>
        <vertAlign val="subscript"/>
        <sz val="12"/>
        <rFont val="Arial"/>
        <family val="2"/>
      </rPr>
      <t>m</t>
    </r>
  </si>
  <si>
    <t>σ [W/m² ºK]</t>
  </si>
  <si>
    <r>
      <t>α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[W/m² ºK]</t>
    </r>
  </si>
  <si>
    <t>ESTANDAR</t>
  </si>
  <si>
    <r>
      <t xml:space="preserve">h </t>
    </r>
    <r>
      <rPr>
        <vertAlign val="subscript"/>
        <sz val="12"/>
        <rFont val="Arial"/>
        <family val="2"/>
      </rPr>
      <t>net,r</t>
    </r>
    <r>
      <rPr>
        <sz val="12"/>
        <rFont val="Arial"/>
        <family val="2"/>
      </rPr>
      <t xml:space="preserve"> [W/m²]</t>
    </r>
  </si>
  <si>
    <r>
      <t xml:space="preserve">h </t>
    </r>
    <r>
      <rPr>
        <vertAlign val="subscript"/>
        <sz val="12"/>
        <rFont val="Arial"/>
        <family val="2"/>
      </rPr>
      <t>net</t>
    </r>
    <r>
      <rPr>
        <sz val="12"/>
        <rFont val="Arial"/>
        <family val="2"/>
      </rPr>
      <t xml:space="preserve"> [W/m²]</t>
    </r>
  </si>
  <si>
    <r>
      <t xml:space="preserve">h </t>
    </r>
    <r>
      <rPr>
        <vertAlign val="subscript"/>
        <sz val="12"/>
        <rFont val="Arial"/>
        <family val="2"/>
      </rPr>
      <t xml:space="preserve">net,c </t>
    </r>
    <r>
      <rPr>
        <sz val="12"/>
        <rFont val="Arial"/>
        <family val="2"/>
      </rPr>
      <t>[W/m²]</t>
    </r>
  </si>
  <si>
    <t xml:space="preserve"> θg [ºc]</t>
  </si>
  <si>
    <r>
      <t>θ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 [ºc]</t>
    </r>
  </si>
  <si>
    <t>Δθ  [ºc]</t>
  </si>
  <si>
    <t>ΔT=5 s</t>
  </si>
  <si>
    <r>
      <t>A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[m²/m]</t>
    </r>
  </si>
  <si>
    <t>λ [W/mºK]</t>
  </si>
  <si>
    <t>d [m]</t>
  </si>
  <si>
    <t>ΔT=30 s</t>
  </si>
  <si>
    <r>
      <t>Δθ</t>
    </r>
    <r>
      <rPr>
        <vertAlign val="subscript"/>
        <sz val="12"/>
        <rFont val="Arial"/>
        <family val="2"/>
      </rPr>
      <t>CAL</t>
    </r>
    <r>
      <rPr>
        <sz val="12"/>
        <rFont val="Arial"/>
        <family val="2"/>
      </rPr>
      <t xml:space="preserve">  [ºc]</t>
    </r>
  </si>
  <si>
    <t>►</t>
  </si>
  <si>
    <t>CECM</t>
  </si>
  <si>
    <t>T</t>
  </si>
  <si>
    <t>COEFICIENTES DE REDUCCIÓN</t>
  </si>
  <si>
    <t>kyt</t>
  </si>
  <si>
    <t>kyE</t>
  </si>
  <si>
    <t>Coef</t>
  </si>
  <si>
    <t>FACT.RED.</t>
  </si>
  <si>
    <t>FACT.UTIL.</t>
  </si>
  <si>
    <t>DIF</t>
  </si>
  <si>
    <t>TEMP</t>
  </si>
  <si>
    <t xml:space="preserve"> θ</t>
  </si>
  <si>
    <r>
      <t>μ</t>
    </r>
    <r>
      <rPr>
        <b/>
        <vertAlign val="subscript"/>
        <sz val="16"/>
        <rFont val="Arial"/>
        <family val="2"/>
      </rPr>
      <t>o</t>
    </r>
  </si>
  <si>
    <r>
      <t xml:space="preserve">k </t>
    </r>
    <r>
      <rPr>
        <b/>
        <vertAlign val="subscript"/>
        <sz val="16"/>
        <rFont val="Arial"/>
        <family val="2"/>
      </rPr>
      <t>y,θ</t>
    </r>
  </si>
  <si>
    <t>CÁLCULOS ANALÍTICOS</t>
  </si>
  <si>
    <t>MARCA, SELLO O CERTIFICADO DE CONFORMIDAD A NORMA</t>
  </si>
  <si>
    <t>COMPARACIÓN CON TABLAS DE VALORES DE CONTRASTE</t>
  </si>
  <si>
    <t>MODELO SIMPLIFICADO</t>
  </si>
  <si>
    <t>Piezas flectadas o comprimidas</t>
  </si>
  <si>
    <t>CLASES 1,2 y 3</t>
  </si>
  <si>
    <t>EXPRESIÓN ANALÍTICA</t>
  </si>
  <si>
    <t>NO</t>
  </si>
  <si>
    <t>UNE 23.820</t>
  </si>
  <si>
    <t>TIEMPO REQUERIDO DE ESTABILIDAD AL FUEGO</t>
  </si>
  <si>
    <t>Curva paramétrica</t>
  </si>
  <si>
    <t>Tiempo equivalente</t>
  </si>
  <si>
    <t>Curva nominal</t>
  </si>
  <si>
    <t>DATOS TABULADOS NBE-CPI / RSIEI</t>
  </si>
  <si>
    <t>¿Se cumplen las hipótesis de aplicación para valores tabulados?</t>
  </si>
  <si>
    <t>SI</t>
  </si>
  <si>
    <t>MÉTODOS DE CÁLCULO TEÓRICO-EXPERIMENTALES</t>
  </si>
  <si>
    <t>UNE-EN 1363 y 1365 Marcado CE</t>
  </si>
  <si>
    <t xml:space="preserve">Resto de piezas </t>
  </si>
  <si>
    <t>CLASIFICACIÓN DE LA SECCIÓN TRANSVERSAL (1,2,3 ó 4)</t>
  </si>
  <si>
    <r>
      <t>CÁLCULO DEL FACTOR DE REDUCCIÓN DEL LÍMITE ELÁSTICO k</t>
    </r>
    <r>
      <rPr>
        <vertAlign val="subscript"/>
        <sz val="10"/>
        <rFont val="Arial"/>
        <family val="2"/>
      </rPr>
      <t>y.θ</t>
    </r>
  </si>
  <si>
    <t>TABLA DE INTERPOLACIÓN</t>
  </si>
  <si>
    <r>
      <t xml:space="preserve">T </t>
    </r>
    <r>
      <rPr>
        <vertAlign val="subscript"/>
        <sz val="10"/>
        <rFont val="Arial"/>
        <family val="2"/>
      </rPr>
      <t>EF.req</t>
    </r>
  </si>
  <si>
    <t xml:space="preserve"> TEMPERATURA CRÍTICA DEL ACERO</t>
  </si>
  <si>
    <t>FLUJO DE CALOR NETO (RADIACIÓN + CONVECCIÓN)</t>
  </si>
  <si>
    <t>TEMPERATURA DEL ACERO EN EL INCENDIO SIN PROTECCIÓN</t>
  </si>
  <si>
    <t>NO ES NECESARIO PROTEGER EL ELEMENTO</t>
  </si>
  <si>
    <t>CÁLCULO DE LA PROTECCIÓN DEL ELEMENTO</t>
  </si>
  <si>
    <t>SOBRE DIMENSIONAMIENTO</t>
  </si>
  <si>
    <t xml:space="preserve">      SI</t>
  </si>
  <si>
    <t xml:space="preserve">       NO</t>
  </si>
  <si>
    <t>C.E.C.M.</t>
  </si>
  <si>
    <t>Tablas del ensayo realizado por laboratorio acreditado</t>
  </si>
  <si>
    <t>MODELO           GENERAL</t>
  </si>
  <si>
    <r>
      <t>Estructura global</t>
    </r>
    <r>
      <rPr>
        <i/>
        <sz val="9"/>
        <rFont val="Arial"/>
        <family val="2"/>
      </rPr>
      <t xml:space="preserve">  </t>
    </r>
  </si>
  <si>
    <r>
      <t xml:space="preserve">Elemento estructural </t>
    </r>
    <r>
      <rPr>
        <i/>
        <sz val="9"/>
        <rFont val="Arial"/>
        <family val="2"/>
      </rPr>
      <t xml:space="preserve">   </t>
    </r>
  </si>
  <si>
    <t xml:space="preserve">JUSTIFICACIÓN DEL COMPORTAMIENTO ANTE EL FUEGO </t>
  </si>
  <si>
    <t>Curva de incendio</t>
  </si>
  <si>
    <t>Designation</t>
  </si>
  <si>
    <t>AL</t>
  </si>
  <si>
    <t>B</t>
  </si>
  <si>
    <t>Tw</t>
  </si>
  <si>
    <t>Tf</t>
  </si>
  <si>
    <t>D</t>
  </si>
  <si>
    <t>A</t>
  </si>
  <si>
    <t>Iy</t>
  </si>
  <si>
    <t>Iz</t>
  </si>
  <si>
    <t>Wply</t>
  </si>
  <si>
    <t>Wplz</t>
  </si>
  <si>
    <t>Wy</t>
  </si>
  <si>
    <t>Wz</t>
  </si>
  <si>
    <t>iz</t>
  </si>
  <si>
    <t>iy</t>
  </si>
  <si>
    <t>UPN 100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</si>
  <si>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</si>
  <si>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</si>
  <si>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</si>
  <si>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</si>
  <si>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</si>
  <si>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</si>
  <si>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</si>
  <si>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</si>
  <si>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</si>
  <si>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</si>
  <si>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</si>
  <si>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</si>
  <si>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</si>
  <si>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</si>
  <si>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</si>
  <si>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</si>
  <si>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</si>
  <si>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</si>
  <si>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</si>
  <si>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</si>
  <si>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</si>
  <si>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</si>
  <si>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</si>
  <si>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</si>
  <si>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</si>
  <si>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</si>
  <si>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</si>
  <si>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</si>
  <si>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</si>
  <si>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</si>
  <si>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</si>
  <si>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</si>
  <si>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t>IPN 600</t>
  </si>
  <si>
    <t>IPE 100</t>
  </si>
  <si>
    <t>IPE 120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</si>
  <si>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</si>
  <si>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</si>
  <si>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</si>
  <si>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</si>
  <si>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</si>
  <si>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</si>
  <si>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</si>
  <si>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</si>
  <si>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</si>
  <si>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</si>
  <si>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</si>
  <si>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</si>
  <si>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</si>
  <si>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</si>
  <si>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</si>
  <si>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HEM 100</t>
  </si>
  <si>
    <t>HEM 120</t>
  </si>
  <si>
    <t>HEM 140</t>
  </si>
  <si>
    <t>HEM 160</t>
  </si>
  <si>
    <t>HEM 180</t>
  </si>
  <si>
    <t>HEM 200</t>
  </si>
  <si>
    <t>HEM 220</t>
  </si>
  <si>
    <t>HEM 240</t>
  </si>
  <si>
    <t>HEM 260</t>
  </si>
  <si>
    <t>HEM 280</t>
  </si>
  <si>
    <t>HEM 300</t>
  </si>
  <si>
    <t>HEM 320</t>
  </si>
  <si>
    <t>HEM 340</t>
  </si>
  <si>
    <t>HEM 360</t>
  </si>
  <si>
    <t>HEM 400</t>
  </si>
  <si>
    <t>HEM 450</t>
  </si>
  <si>
    <t>HEM 500</t>
  </si>
  <si>
    <t>HEM 550</t>
  </si>
  <si>
    <t>HEM 600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</si>
  <si>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</si>
  <si>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</si>
  <si>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</si>
  <si>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</si>
  <si>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</si>
  <si>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</si>
  <si>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</si>
  <si>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</si>
  <si>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</si>
  <si>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</si>
  <si>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</si>
  <si>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</si>
  <si>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</si>
  <si>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</si>
  <si>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</si>
  <si>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</si>
  <si>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</si>
  <si>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</si>
  <si>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</si>
  <si>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</si>
  <si>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</si>
  <si>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</si>
  <si>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</si>
  <si>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</si>
  <si>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</si>
  <si>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</si>
  <si>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</si>
  <si>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</si>
  <si>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</si>
  <si>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</si>
  <si>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</si>
  <si>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</si>
  <si>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</si>
  <si>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</si>
  <si>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</si>
  <si>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</si>
  <si>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</si>
  <si>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</si>
  <si>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L 100x100x10</t>
  </si>
  <si>
    <t>L 100x100x12</t>
  </si>
  <si>
    <t>L 100x100x15</t>
  </si>
  <si>
    <t>L 110x110x10</t>
  </si>
  <si>
    <t>L 110x110x12</t>
  </si>
  <si>
    <t>L 120x120x10</t>
  </si>
  <si>
    <t>L 120x120x11</t>
  </si>
  <si>
    <t>L 120x120x12</t>
  </si>
  <si>
    <t>L 120x120x13</t>
  </si>
  <si>
    <t>L 120x120x15</t>
  </si>
  <si>
    <t>L 130x130x12</t>
  </si>
  <si>
    <t>L 140x140x10</t>
  </si>
  <si>
    <t>L 140x140x13</t>
  </si>
  <si>
    <t>L 150x150x10</t>
  </si>
  <si>
    <t>L 150x150x12</t>
  </si>
  <si>
    <t>L 150x150x14</t>
  </si>
  <si>
    <t>L 150x150x15</t>
  </si>
  <si>
    <t>L 150x150x18</t>
  </si>
  <si>
    <t>L 160x160x15</t>
  </si>
  <si>
    <t>L 160x160x17</t>
  </si>
  <si>
    <t>L 180x180x15</t>
  </si>
  <si>
    <t>L 180x180x16</t>
  </si>
  <si>
    <t>L 180x180x18</t>
  </si>
  <si>
    <t>L 180x180x20</t>
  </si>
  <si>
    <t>L 200x200x16</t>
  </si>
  <si>
    <t>L 200x200x18</t>
  </si>
  <si>
    <t>L 200x200x20</t>
  </si>
  <si>
    <t>L 200x200x24</t>
  </si>
  <si>
    <t>DATOS DE ENTRADA</t>
  </si>
  <si>
    <t>Características geométricas</t>
  </si>
  <si>
    <t>Perfil</t>
  </si>
  <si>
    <t>Luz [cm]</t>
  </si>
  <si>
    <t>Acciones y solicitaciones</t>
  </si>
  <si>
    <t>Tipo</t>
  </si>
  <si>
    <t>Características mecánicas</t>
  </si>
  <si>
    <r>
      <t>N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[Kn]</t>
    </r>
  </si>
  <si>
    <r>
      <t>N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[Kn]</t>
    </r>
  </si>
  <si>
    <r>
      <t>M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[Kn.m]</t>
    </r>
  </si>
  <si>
    <r>
      <t>M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[Kn.m]</t>
    </r>
  </si>
  <si>
    <r>
      <t>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[Kn]</t>
    </r>
  </si>
  <si>
    <r>
      <t>V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[Kn]</t>
    </r>
  </si>
  <si>
    <t>S235</t>
  </si>
  <si>
    <t>S355</t>
  </si>
  <si>
    <t>h [mm]</t>
  </si>
  <si>
    <t>b [mm]</t>
  </si>
  <si>
    <r>
      <t>t</t>
    </r>
    <r>
      <rPr>
        <vertAlign val="subscript"/>
        <sz val="12"/>
        <rFont val="Arial"/>
        <family val="2"/>
      </rPr>
      <t xml:space="preserve">w </t>
    </r>
    <r>
      <rPr>
        <sz val="12"/>
        <rFont val="Arial"/>
        <family val="2"/>
      </rPr>
      <t>[mm]</t>
    </r>
  </si>
  <si>
    <r>
      <t>t</t>
    </r>
    <r>
      <rPr>
        <vertAlign val="subscript"/>
        <sz val="12"/>
        <rFont val="Arial"/>
        <family val="2"/>
      </rPr>
      <t xml:space="preserve">f </t>
    </r>
    <r>
      <rPr>
        <sz val="12"/>
        <rFont val="Arial"/>
        <family val="2"/>
      </rPr>
      <t>[mm]</t>
    </r>
  </si>
  <si>
    <t>d [mm]</t>
  </si>
  <si>
    <r>
      <t>I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]</t>
    </r>
  </si>
  <si>
    <r>
      <t>I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[cm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]</t>
    </r>
  </si>
  <si>
    <t>Escenario de incendio</t>
  </si>
  <si>
    <r>
      <t>W</t>
    </r>
    <r>
      <rPr>
        <vertAlign val="subscript"/>
        <sz val="12"/>
        <rFont val="Arial"/>
        <family val="2"/>
      </rPr>
      <t>PLy</t>
    </r>
    <r>
      <rPr>
        <sz val="12"/>
        <rFont val="Arial"/>
        <family val="2"/>
      </rPr>
      <t xml:space="preserve"> [cm3]</t>
    </r>
  </si>
  <si>
    <r>
      <t>W</t>
    </r>
    <r>
      <rPr>
        <vertAlign val="subscript"/>
        <sz val="12"/>
        <rFont val="Arial"/>
        <family val="2"/>
      </rPr>
      <t>PLz</t>
    </r>
    <r>
      <rPr>
        <sz val="12"/>
        <rFont val="Arial"/>
        <family val="2"/>
      </rPr>
      <t xml:space="preserve"> [cm3]</t>
    </r>
  </si>
  <si>
    <r>
      <t>W</t>
    </r>
    <r>
      <rPr>
        <vertAlign val="subscript"/>
        <sz val="12"/>
        <rFont val="Arial"/>
        <family val="2"/>
      </rPr>
      <t>ELy</t>
    </r>
    <r>
      <rPr>
        <sz val="12"/>
        <rFont val="Arial"/>
        <family val="2"/>
      </rPr>
      <t xml:space="preserve"> [cm3]</t>
    </r>
  </si>
  <si>
    <r>
      <t>W</t>
    </r>
    <r>
      <rPr>
        <vertAlign val="subscript"/>
        <sz val="12"/>
        <rFont val="Arial"/>
        <family val="2"/>
      </rPr>
      <t>ELz</t>
    </r>
    <r>
      <rPr>
        <sz val="12"/>
        <rFont val="Arial"/>
        <family val="2"/>
      </rPr>
      <t xml:space="preserve"> [cm3]</t>
    </r>
  </si>
  <si>
    <r>
      <t>i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[cm]</t>
    </r>
  </si>
  <si>
    <r>
      <t>i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[cm]</t>
    </r>
  </si>
  <si>
    <t>IPE 080</t>
  </si>
  <si>
    <t>IPN 080</t>
  </si>
  <si>
    <t>L 100x100x08</t>
  </si>
  <si>
    <t>L 040x040x04</t>
  </si>
  <si>
    <t>L 040x040x05</t>
  </si>
  <si>
    <t>L 040x040x06</t>
  </si>
  <si>
    <t>L 045x045x04</t>
  </si>
  <si>
    <t>L 045x045x05</t>
  </si>
  <si>
    <t>L 045x045x06</t>
  </si>
  <si>
    <t>L 050x050x04</t>
  </si>
  <si>
    <t>L 050x050x05</t>
  </si>
  <si>
    <t>L 050x050x06</t>
  </si>
  <si>
    <t>L 050x050x07</t>
  </si>
  <si>
    <t>L 050x050x08</t>
  </si>
  <si>
    <t>L 060x060x05</t>
  </si>
  <si>
    <t>L 060x060x06</t>
  </si>
  <si>
    <t>L 060x060x08</t>
  </si>
  <si>
    <t>L 070x070x05</t>
  </si>
  <si>
    <t>L 070x070x06</t>
  </si>
  <si>
    <t>L 070x070x07</t>
  </si>
  <si>
    <t>L 070x070x08</t>
  </si>
  <si>
    <t>L 080x080x12</t>
  </si>
  <si>
    <t>L 080x080x06</t>
  </si>
  <si>
    <t>L 070x070x10</t>
  </si>
  <si>
    <t>L 060x060x10</t>
  </si>
  <si>
    <t>L 080x080x10</t>
  </si>
  <si>
    <t>L 080x080x07</t>
  </si>
  <si>
    <t>L 080x080x08</t>
  </si>
  <si>
    <t>L 090x090x10</t>
  </si>
  <si>
    <t>L 090x090x12</t>
  </si>
  <si>
    <t>L 090x090x07</t>
  </si>
  <si>
    <t>L 090x090x08</t>
  </si>
  <si>
    <t>L 090x090x09</t>
  </si>
  <si>
    <t>UPN 080</t>
  </si>
  <si>
    <t>CLASIFICACIÓN DE LA SECCIÓN</t>
  </si>
  <si>
    <t>Esbeltez mecánica</t>
  </si>
  <si>
    <t>Longitud</t>
  </si>
  <si>
    <t>Tracción</t>
  </si>
  <si>
    <t>Radio de giro mínimo</t>
  </si>
  <si>
    <t>Esbeltez de Euler</t>
  </si>
  <si>
    <t>Esbeltez adimensional</t>
  </si>
  <si>
    <t>Esbeltez reducida</t>
  </si>
  <si>
    <t>TRACCIÓN PURA</t>
  </si>
  <si>
    <t>TEMPERATURA CRÍTICA DEL ELEMENTO</t>
  </si>
  <si>
    <r>
      <t xml:space="preserve">c </t>
    </r>
    <r>
      <rPr>
        <sz val="12"/>
        <rFont val="Arial"/>
        <family val="2"/>
      </rPr>
      <t>[J/Kg.ºK]</t>
    </r>
  </si>
  <si>
    <t>Hormigón armado (normal)</t>
  </si>
  <si>
    <t>Hormigón celular</t>
  </si>
  <si>
    <t>Enfoscado cemento</t>
  </si>
  <si>
    <t>Guarnecido yeso</t>
  </si>
  <si>
    <t>Fábrica de ladrillo macizo</t>
  </si>
  <si>
    <t>Fábrica de ladrillo perforado</t>
  </si>
  <si>
    <t>Fábrica de ladrillo hueco</t>
  </si>
  <si>
    <t>Fábrica de bloque de hormigón</t>
  </si>
  <si>
    <t>Placas de cartón-yeso</t>
  </si>
  <si>
    <t>Maderas frondosas</t>
  </si>
  <si>
    <t>Maderas de coníferas</t>
  </si>
  <si>
    <t>Aluminio</t>
  </si>
  <si>
    <t>Piedra compacta</t>
  </si>
  <si>
    <t>Piedra porosa</t>
  </si>
  <si>
    <t>Cámara aire</t>
  </si>
  <si>
    <t>1.3</t>
  </si>
  <si>
    <t>Poliestireno expandido tipo III</t>
  </si>
  <si>
    <t>Poliestireno extrusionado</t>
  </si>
  <si>
    <t>Espuma de poliuretano tipo I</t>
  </si>
  <si>
    <t>Poliuretano “in situ” tipo II</t>
  </si>
  <si>
    <t>Lana mineral tipo I</t>
  </si>
  <si>
    <t>Lana de vidrio tipo II</t>
  </si>
  <si>
    <t>Vidrio celular</t>
  </si>
  <si>
    <t>Corcho</t>
  </si>
  <si>
    <t>Fibra mineral proyectada</t>
  </si>
  <si>
    <t>Placas de perlita</t>
  </si>
  <si>
    <t>Placas de vermiculita</t>
  </si>
  <si>
    <t>Placas de silicato-cálcico</t>
  </si>
  <si>
    <t>Placas de lana mineral</t>
  </si>
  <si>
    <t>Mortero de yeso-perlita</t>
  </si>
  <si>
    <t>Mortero de cemento-vermiculita</t>
  </si>
  <si>
    <r>
      <t>ρ</t>
    </r>
    <r>
      <rPr>
        <sz val="12"/>
        <rFont val="Symbol"/>
        <family val="1"/>
      </rPr>
      <t xml:space="preserve"> </t>
    </r>
    <r>
      <rPr>
        <sz val="12"/>
        <rFont val="Arial"/>
        <family val="2"/>
      </rPr>
      <t>[kg/m³]</t>
    </r>
  </si>
  <si>
    <r>
      <t xml:space="preserve">λ </t>
    </r>
    <r>
      <rPr>
        <sz val="12"/>
        <rFont val="Arial"/>
        <family val="2"/>
      </rPr>
      <t xml:space="preserve"> [W/mºK]</t>
    </r>
  </si>
  <si>
    <r>
      <t>A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/ V [m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</si>
  <si>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r>
      <t>θ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 [ºc]</t>
    </r>
  </si>
  <si>
    <r>
      <t xml:space="preserve"> θ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[ºc]</t>
    </r>
  </si>
  <si>
    <r>
      <t>&gt;10 m</t>
    </r>
    <r>
      <rPr>
        <vertAlign val="superscript"/>
        <sz val="10"/>
        <rFont val="Arial"/>
        <family val="2"/>
      </rPr>
      <t>-1</t>
    </r>
  </si>
  <si>
    <t>TEMPERATURA DEL ACERO NO PROTEGIDO</t>
  </si>
  <si>
    <t>TEMPERATURA DEL ACERO PROTEGIDO</t>
  </si>
  <si>
    <r>
      <t>A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/ V [m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</si>
  <si>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e =</t>
  </si>
  <si>
    <t xml:space="preserve"> m</t>
  </si>
  <si>
    <r>
      <t xml:space="preserve">Valor mínimo del factor de reducción k </t>
    </r>
    <r>
      <rPr>
        <vertAlign val="subscript"/>
        <sz val="12"/>
        <rFont val="Arial"/>
        <family val="2"/>
      </rPr>
      <t>y,θ</t>
    </r>
  </si>
  <si>
    <r>
      <t>Temperatura crítica (dominio temperatura)  θ</t>
    </r>
    <r>
      <rPr>
        <vertAlign val="subscript"/>
        <sz val="12"/>
        <rFont val="Arial"/>
        <family val="2"/>
      </rPr>
      <t>cr</t>
    </r>
  </si>
  <si>
    <r>
      <t>Temperatura crítica (dominio resistencia)  θ</t>
    </r>
    <r>
      <rPr>
        <vertAlign val="subscript"/>
        <sz val="12"/>
        <rFont val="Arial"/>
        <family val="2"/>
      </rPr>
      <t>cr</t>
    </r>
  </si>
  <si>
    <t>COMPRESIÓN PURA</t>
  </si>
  <si>
    <t>Factor de reducción por pandeo</t>
  </si>
  <si>
    <t>Esbeltez adimensional corregida</t>
  </si>
  <si>
    <t>Fi</t>
  </si>
  <si>
    <r>
      <t>≤</t>
    </r>
    <r>
      <rPr>
        <sz val="12"/>
        <rFont val="Arial"/>
        <family val="2"/>
      </rPr>
      <t>1</t>
    </r>
  </si>
  <si>
    <t>FLEXIÓN PURA</t>
  </si>
  <si>
    <t xml:space="preserve">CLASE </t>
  </si>
  <si>
    <t>Módulo Y</t>
  </si>
  <si>
    <t>Módulo Z</t>
  </si>
  <si>
    <t>CORTANTE PURO</t>
  </si>
  <si>
    <t>Area de cortante Y</t>
  </si>
  <si>
    <t>Area de cortante Z</t>
  </si>
  <si>
    <t>FLEXION SIMPLE</t>
  </si>
  <si>
    <t>Ro Z</t>
  </si>
  <si>
    <t>Ro Y</t>
  </si>
  <si>
    <t>k</t>
  </si>
  <si>
    <r>
      <t>Temperatura crítica del elemento θ</t>
    </r>
    <r>
      <rPr>
        <b/>
        <vertAlign val="subscript"/>
        <sz val="12"/>
        <rFont val="Arial"/>
        <family val="2"/>
      </rPr>
      <t>cr</t>
    </r>
  </si>
  <si>
    <t>FLEXOTRACCIÓN</t>
  </si>
  <si>
    <t>FLEXOCOMPRESIÓN</t>
  </si>
  <si>
    <t>Ntfi</t>
  </si>
  <si>
    <t>Myfi</t>
  </si>
  <si>
    <t>Mzfi</t>
  </si>
  <si>
    <t>Vyfi</t>
  </si>
  <si>
    <t>Vzfi</t>
  </si>
  <si>
    <t>1-roy</t>
  </si>
  <si>
    <t>1-roz</t>
  </si>
  <si>
    <t>[kN - kN.m]</t>
  </si>
  <si>
    <t>[kp - kp.cm]</t>
  </si>
  <si>
    <t>Resistencia plástica cortante Y [kN]</t>
  </si>
  <si>
    <t>Resistencia plástica cortante Z [kN]</t>
  </si>
  <si>
    <t>Wz.1-roz</t>
  </si>
  <si>
    <t>Wy.1-roy</t>
  </si>
  <si>
    <t>Ncfi</t>
  </si>
  <si>
    <t>Xfi</t>
  </si>
  <si>
    <t>A.Xfi/1,2</t>
  </si>
  <si>
    <t>FLEXIÓN SIMPLE</t>
  </si>
  <si>
    <r>
      <t xml:space="preserve"> </t>
    </r>
    <r>
      <rPr>
        <sz val="14"/>
        <rFont val="Symbol"/>
        <family val="1"/>
      </rPr>
      <t>q</t>
    </r>
    <r>
      <rPr>
        <vertAlign val="subscript"/>
        <sz val="14"/>
        <rFont val="Arial"/>
        <family val="2"/>
      </rPr>
      <t xml:space="preserve">cr </t>
    </r>
    <r>
      <rPr>
        <sz val="14"/>
        <rFont val="Arial"/>
        <family val="2"/>
      </rPr>
      <t xml:space="preserve">&gt; </t>
    </r>
    <r>
      <rPr>
        <sz val="14"/>
        <rFont val="Symbol"/>
        <family val="1"/>
      </rPr>
      <t>q</t>
    </r>
    <r>
      <rPr>
        <vertAlign val="subscript"/>
        <sz val="14"/>
        <rFont val="Arial"/>
        <family val="2"/>
      </rPr>
      <t>s</t>
    </r>
  </si>
  <si>
    <r>
      <t>q</t>
    </r>
    <r>
      <rPr>
        <vertAlign val="subscript"/>
        <sz val="14"/>
        <rFont val="Arial"/>
        <family val="2"/>
      </rPr>
      <t>s</t>
    </r>
  </si>
  <si>
    <r>
      <t>q</t>
    </r>
    <r>
      <rPr>
        <vertAlign val="subscript"/>
        <sz val="14"/>
        <rFont val="Arial"/>
        <family val="2"/>
      </rPr>
      <t>cr</t>
    </r>
  </si>
  <si>
    <r>
      <t xml:space="preserve">CLASE 4 </t>
    </r>
    <r>
      <rPr>
        <sz val="14"/>
        <rFont val="Symbol"/>
        <family val="1"/>
      </rPr>
      <t>q</t>
    </r>
    <r>
      <rPr>
        <vertAlign val="subscript"/>
        <sz val="14"/>
        <rFont val="Arial"/>
        <family val="2"/>
      </rPr>
      <t>cr</t>
    </r>
    <r>
      <rPr>
        <sz val="14"/>
        <rFont val="Arial"/>
        <family val="2"/>
      </rPr>
      <t>=</t>
    </r>
    <r>
      <rPr>
        <sz val="10"/>
        <rFont val="Arial"/>
        <family val="0"/>
      </rPr>
      <t>350ºC</t>
    </r>
  </si>
  <si>
    <r>
      <t xml:space="preserve">k </t>
    </r>
    <r>
      <rPr>
        <b/>
        <vertAlign val="subscript"/>
        <sz val="16"/>
        <rFont val="Arial"/>
        <family val="2"/>
      </rPr>
      <t>y,</t>
    </r>
    <r>
      <rPr>
        <b/>
        <vertAlign val="subscript"/>
        <sz val="16"/>
        <rFont val="Symbol"/>
        <family val="1"/>
      </rPr>
      <t>q</t>
    </r>
  </si>
  <si>
    <r>
      <t>q</t>
    </r>
    <r>
      <rPr>
        <b/>
        <vertAlign val="subscript"/>
        <sz val="16"/>
        <rFont val="Arial"/>
        <family val="2"/>
      </rPr>
      <t>s</t>
    </r>
    <r>
      <rPr>
        <b/>
        <sz val="16"/>
        <rFont val="Arial"/>
        <family val="2"/>
      </rPr>
      <t xml:space="preserve"> </t>
    </r>
  </si>
  <si>
    <t>f</t>
  </si>
  <si>
    <r>
      <t>400ºC&lt;</t>
    </r>
    <r>
      <rPr>
        <sz val="11"/>
        <rFont val="Symbol"/>
        <family val="1"/>
      </rPr>
      <t>q</t>
    </r>
    <r>
      <rPr>
        <vertAlign val="subscript"/>
        <sz val="9"/>
        <rFont val="Arial"/>
        <family val="2"/>
      </rPr>
      <t>cr</t>
    </r>
    <r>
      <rPr>
        <sz val="9"/>
        <rFont val="Arial"/>
        <family val="2"/>
      </rPr>
      <t>&lt;600ºC</t>
    </r>
  </si>
  <si>
    <t>a</t>
  </si>
  <si>
    <t>d</t>
  </si>
  <si>
    <t>e</t>
  </si>
  <si>
    <r>
      <t xml:space="preserve">k </t>
    </r>
    <r>
      <rPr>
        <i/>
        <vertAlign val="subscript"/>
        <sz val="10"/>
        <rFont val="Arial"/>
        <family val="2"/>
      </rPr>
      <t>y,θ</t>
    </r>
  </si>
  <si>
    <t>de 20 a 400ºC</t>
  </si>
  <si>
    <t>500º</t>
  </si>
  <si>
    <t>600º</t>
  </si>
  <si>
    <t>700º</t>
  </si>
  <si>
    <t>800º</t>
  </si>
  <si>
    <t>900º</t>
  </si>
  <si>
    <t>1000º</t>
  </si>
  <si>
    <t>1100º</t>
  </si>
  <si>
    <t>1200º</t>
  </si>
  <si>
    <t>585º</t>
  </si>
  <si>
    <t>400º</t>
  </si>
  <si>
    <t>SOPORTE CENTRAL</t>
  </si>
  <si>
    <t>EC-3</t>
  </si>
  <si>
    <t>TABLAS CTE</t>
  </si>
  <si>
    <r>
      <t xml:space="preserve">coeficiente de protección </t>
    </r>
    <r>
      <rPr>
        <b/>
        <sz val="10"/>
        <rFont val="Arial"/>
        <family val="2"/>
      </rPr>
      <t>d/λ</t>
    </r>
    <r>
      <rPr>
        <b/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ºK/w]</t>
    </r>
  </si>
  <si>
    <r>
      <t>T</t>
    </r>
    <r>
      <rPr>
        <vertAlign val="subscript"/>
        <sz val="12"/>
        <rFont val="Arial"/>
        <family val="2"/>
      </rPr>
      <t>R.REQ</t>
    </r>
  </si>
  <si>
    <t>Sustentación</t>
  </si>
  <si>
    <t>CURVA NOMINAL ESTANDAR</t>
  </si>
  <si>
    <t>PARA SECCIONES TIPO 1 y 2</t>
  </si>
  <si>
    <t>MÉTODO DE CÁLCULO VÁLIDO</t>
  </si>
  <si>
    <t>CÁLCULO DE ESBELTECES</t>
  </si>
  <si>
    <t>FACTOR DE REDUCCIÓN DE LAS ACCIONES</t>
  </si>
  <si>
    <t>Residencial</t>
  </si>
  <si>
    <t>Oficinas</t>
  </si>
  <si>
    <t>Reunión</t>
  </si>
  <si>
    <t>Comercial</t>
  </si>
  <si>
    <t>Almacén</t>
  </si>
  <si>
    <t>Cubiertas</t>
  </si>
  <si>
    <t>Reunión/Comercial: 0,6</t>
  </si>
  <si>
    <t>Almacén: 0,8</t>
  </si>
  <si>
    <t>Cubiertas: 0</t>
  </si>
  <si>
    <t>Residencial/Administrativo: 0,3</t>
  </si>
  <si>
    <r>
      <t xml:space="preserve"> η</t>
    </r>
    <r>
      <rPr>
        <b/>
        <vertAlign val="subscript"/>
        <sz val="12"/>
        <rFont val="Arial"/>
        <family val="2"/>
      </rPr>
      <t>fi</t>
    </r>
  </si>
  <si>
    <t>&gt;0,013</t>
  </si>
  <si>
    <t>alfa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</si>
</sst>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0000"/>
    <numFmt numFmtId="192" formatCode="#,##0.000"/>
    <numFmt numFmtId="193" formatCode="0.0000"/>
    <numFmt numFmtId="194" formatCode="0.00;[Red]0.00"/>
    <numFmt numFmtId="195" formatCode="0.0000;[Red]0.0000"/>
    <numFmt numFmtId="196" formatCode="0.0"/>
    <numFmt numFmtId="197" formatCode="0.000000"/>
  </numFmts>
  <fonts count="52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bscript"/>
      <sz val="9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Symbol"/>
      <family val="1"/>
    </font>
    <font>
      <sz val="14"/>
      <name val="Symbol"/>
      <family val="1"/>
    </font>
    <font>
      <b/>
      <sz val="16"/>
      <name val="Symbol"/>
      <family val="1"/>
    </font>
    <font>
      <b/>
      <vertAlign val="subscript"/>
      <sz val="16"/>
      <name val="Symbol"/>
      <family val="1"/>
    </font>
    <font>
      <i/>
      <vertAlign val="subscript"/>
      <sz val="10"/>
      <name val="Arial"/>
      <family val="2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sz val="11.5"/>
      <color indexed="8"/>
      <name val="Arial"/>
      <family val="2"/>
    </font>
    <font>
      <sz val="10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" borderId="1" applyNumberFormat="0" applyAlignment="0" applyProtection="0"/>
    <xf numFmtId="0" fontId="38" fillId="11" borderId="2" applyNumberFormat="0" applyAlignment="0" applyProtection="0"/>
    <xf numFmtId="0" fontId="39" fillId="0" borderId="3" applyNumberFormat="0" applyFill="0" applyAlignment="0" applyProtection="0"/>
    <xf numFmtId="0" fontId="36" fillId="12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41" fillId="3" borderId="1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16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4" fillId="2" borderId="8" applyNumberFormat="0" applyAlignment="0" applyProtection="0"/>
    <xf numFmtId="0" fontId="47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Alignment="1">
      <alignment/>
    </xf>
    <xf numFmtId="193" fontId="5" fillId="0" borderId="0" xfId="0" applyNumberFormat="1" applyFont="1" applyFill="1" applyBorder="1" applyAlignment="1">
      <alignment/>
    </xf>
    <xf numFmtId="193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2" fontId="0" fillId="18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/>
    </xf>
    <xf numFmtId="195" fontId="0" fillId="0" borderId="0" xfId="0" applyNumberFormat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19" borderId="0" xfId="0" applyFont="1" applyFill="1" applyAlignment="1">
      <alignment/>
    </xf>
    <xf numFmtId="190" fontId="5" fillId="19" borderId="0" xfId="0" applyNumberFormat="1" applyFont="1" applyFill="1" applyAlignment="1">
      <alignment/>
    </xf>
    <xf numFmtId="196" fontId="5" fillId="19" borderId="0" xfId="0" applyNumberFormat="1" applyFont="1" applyFill="1" applyAlignment="1">
      <alignment/>
    </xf>
    <xf numFmtId="2" fontId="5" fillId="19" borderId="0" xfId="0" applyNumberFormat="1" applyFont="1" applyFill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196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19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97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9" fillId="6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2" fillId="0" borderId="15" xfId="0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93" fontId="1" fillId="0" borderId="0" xfId="0" applyNumberFormat="1" applyFont="1" applyFill="1" applyAlignment="1">
      <alignment/>
    </xf>
    <xf numFmtId="0" fontId="1" fillId="17" borderId="10" xfId="0" applyFont="1" applyFill="1" applyBorder="1" applyAlignment="1">
      <alignment horizontal="center"/>
    </xf>
    <xf numFmtId="2" fontId="1" fillId="17" borderId="10" xfId="0" applyNumberFormat="1" applyFont="1" applyFill="1" applyBorder="1" applyAlignment="1">
      <alignment horizontal="center"/>
    </xf>
    <xf numFmtId="190" fontId="1" fillId="17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2" fontId="4" fillId="6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2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1" fillId="21" borderId="0" xfId="0" applyFont="1" applyFill="1" applyAlignment="1">
      <alignment horizontal="center"/>
    </xf>
    <xf numFmtId="0" fontId="0" fillId="6" borderId="1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525"/>
          <c:w val="0.855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'TABLA Kyt'!$G$1622</c:f>
              <c:strCache>
                <c:ptCount val="1"/>
                <c:pt idx="0">
                  <c:v>μo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'TABLA Kyt'!$F$1622:$F$1639</c:f>
              <c:strCache/>
            </c:strRef>
          </c:cat>
          <c:val>
            <c:numRef>
              <c:f>'TABLA Kyt'!$G$1623:$G$1639</c:f>
              <c:numCache/>
            </c:numRef>
          </c:val>
          <c:smooth val="0"/>
        </c:ser>
        <c:ser>
          <c:idx val="1"/>
          <c:order val="1"/>
          <c:tx>
            <c:strRef>
              <c:f>'TABLA Kyt'!$H$1622</c:f>
              <c:strCache>
                <c:ptCount val="1"/>
                <c:pt idx="0">
                  <c:v>k y,θ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'TABLA Kyt'!$F$1622:$F$1639</c:f>
              <c:strCache/>
            </c:strRef>
          </c:cat>
          <c:val>
            <c:numRef>
              <c:f>'TABLA Kyt'!$H$1623:$H$1639</c:f>
              <c:numCache/>
            </c:numRef>
          </c:val>
          <c:smooth val="0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01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0475"/>
          <c:w val="0.102"/>
          <c:h val="0.10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</xdr:row>
      <xdr:rowOff>0</xdr:rowOff>
    </xdr:from>
    <xdr:to>
      <xdr:col>2</xdr:col>
      <xdr:colOff>695325</xdr:colOff>
      <xdr:row>3</xdr:row>
      <xdr:rowOff>0</xdr:rowOff>
    </xdr:to>
    <xdr:sp>
      <xdr:nvSpPr>
        <xdr:cNvPr id="1" name="AutoShape 21"/>
        <xdr:cNvSpPr>
          <a:spLocks/>
        </xdr:cNvSpPr>
      </xdr:nvSpPr>
      <xdr:spPr>
        <a:xfrm rot="5400000">
          <a:off x="3457575" y="36195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828675</xdr:colOff>
      <xdr:row>5</xdr:row>
      <xdr:rowOff>0</xdr:rowOff>
    </xdr:to>
    <xdr:sp>
      <xdr:nvSpPr>
        <xdr:cNvPr id="2" name="AutoShape 22"/>
        <xdr:cNvSpPr>
          <a:spLocks/>
        </xdr:cNvSpPr>
      </xdr:nvSpPr>
      <xdr:spPr>
        <a:xfrm rot="5400000">
          <a:off x="2209800" y="7143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4</xdr:row>
      <xdr:rowOff>0</xdr:rowOff>
    </xdr:from>
    <xdr:to>
      <xdr:col>3</xdr:col>
      <xdr:colOff>533400</xdr:colOff>
      <xdr:row>5</xdr:row>
      <xdr:rowOff>0</xdr:rowOff>
    </xdr:to>
    <xdr:sp>
      <xdr:nvSpPr>
        <xdr:cNvPr id="3" name="AutoShape 23"/>
        <xdr:cNvSpPr>
          <a:spLocks/>
        </xdr:cNvSpPr>
      </xdr:nvSpPr>
      <xdr:spPr>
        <a:xfrm rot="5400000">
          <a:off x="4676775" y="7143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4</xdr:row>
      <xdr:rowOff>161925</xdr:rowOff>
    </xdr:from>
    <xdr:to>
      <xdr:col>3</xdr:col>
      <xdr:colOff>0</xdr:colOff>
      <xdr:row>5</xdr:row>
      <xdr:rowOff>161925</xdr:rowOff>
    </xdr:to>
    <xdr:sp>
      <xdr:nvSpPr>
        <xdr:cNvPr id="4" name="AutoShape 24"/>
        <xdr:cNvSpPr>
          <a:spLocks/>
        </xdr:cNvSpPr>
      </xdr:nvSpPr>
      <xdr:spPr>
        <a:xfrm>
          <a:off x="2209800" y="876300"/>
          <a:ext cx="1933575" cy="314325"/>
        </a:xfrm>
        <a:prstGeom prst="bentConnector3">
          <a:avLst>
            <a:gd name="adj" fmla="val 49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</xdr:row>
      <xdr:rowOff>133350</xdr:rowOff>
    </xdr:from>
    <xdr:to>
      <xdr:col>0</xdr:col>
      <xdr:colOff>1371600</xdr:colOff>
      <xdr:row>8</xdr:row>
      <xdr:rowOff>123825</xdr:rowOff>
    </xdr:to>
    <xdr:sp>
      <xdr:nvSpPr>
        <xdr:cNvPr id="5" name="AutoShape 25"/>
        <xdr:cNvSpPr>
          <a:spLocks/>
        </xdr:cNvSpPr>
      </xdr:nvSpPr>
      <xdr:spPr>
        <a:xfrm rot="5400000">
          <a:off x="638175" y="1162050"/>
          <a:ext cx="733425" cy="752475"/>
        </a:xfrm>
        <a:prstGeom prst="bentConnector3">
          <a:avLst>
            <a:gd name="adj" fmla="val 1226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6</xdr:row>
      <xdr:rowOff>0</xdr:rowOff>
    </xdr:from>
    <xdr:to>
      <xdr:col>3</xdr:col>
      <xdr:colOff>1371600</xdr:colOff>
      <xdr:row>9</xdr:row>
      <xdr:rowOff>85725</xdr:rowOff>
    </xdr:to>
    <xdr:sp>
      <xdr:nvSpPr>
        <xdr:cNvPr id="6" name="AutoShape 26"/>
        <xdr:cNvSpPr>
          <a:spLocks/>
        </xdr:cNvSpPr>
      </xdr:nvSpPr>
      <xdr:spPr>
        <a:xfrm>
          <a:off x="4781550" y="1352550"/>
          <a:ext cx="733425" cy="647700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619125</xdr:colOff>
      <xdr:row>9</xdr:row>
      <xdr:rowOff>85725</xdr:rowOff>
    </xdr:to>
    <xdr:sp>
      <xdr:nvSpPr>
        <xdr:cNvPr id="7" name="AutoShape 27"/>
        <xdr:cNvSpPr>
          <a:spLocks/>
        </xdr:cNvSpPr>
      </xdr:nvSpPr>
      <xdr:spPr>
        <a:xfrm rot="10800000" flipV="1">
          <a:off x="4152900" y="1352550"/>
          <a:ext cx="609600" cy="647700"/>
        </a:xfrm>
        <a:prstGeom prst="bentConnector3">
          <a:avLst>
            <a:gd name="adj" fmla="val -4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85725</xdr:rowOff>
    </xdr:from>
    <xdr:to>
      <xdr:col>2</xdr:col>
      <xdr:colOff>0</xdr:colOff>
      <xdr:row>9</xdr:row>
      <xdr:rowOff>85725</xdr:rowOff>
    </xdr:to>
    <xdr:sp>
      <xdr:nvSpPr>
        <xdr:cNvPr id="8" name="Line 28"/>
        <xdr:cNvSpPr>
          <a:spLocks/>
        </xdr:cNvSpPr>
      </xdr:nvSpPr>
      <xdr:spPr>
        <a:xfrm>
          <a:off x="1390650" y="2000250"/>
          <a:ext cx="1371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12</xdr:row>
      <xdr:rowOff>9525</xdr:rowOff>
    </xdr:from>
    <xdr:to>
      <xdr:col>2</xdr:col>
      <xdr:colOff>695325</xdr:colOff>
      <xdr:row>13</xdr:row>
      <xdr:rowOff>9525</xdr:rowOff>
    </xdr:to>
    <xdr:sp>
      <xdr:nvSpPr>
        <xdr:cNvPr id="9" name="AutoShape 29"/>
        <xdr:cNvSpPr>
          <a:spLocks/>
        </xdr:cNvSpPr>
      </xdr:nvSpPr>
      <xdr:spPr>
        <a:xfrm rot="5400000">
          <a:off x="3457575" y="247650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76200</xdr:rowOff>
    </xdr:from>
    <xdr:to>
      <xdr:col>4</xdr:col>
      <xdr:colOff>762000</xdr:colOff>
      <xdr:row>13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5534025" y="2343150"/>
          <a:ext cx="752475" cy="314325"/>
        </a:xfrm>
        <a:prstGeom prst="bentConnector3">
          <a:avLst>
            <a:gd name="adj" fmla="val 10253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76200</xdr:rowOff>
    </xdr:from>
    <xdr:to>
      <xdr:col>0</xdr:col>
      <xdr:colOff>1362075</xdr:colOff>
      <xdr:row>13</xdr:row>
      <xdr:rowOff>0</xdr:rowOff>
    </xdr:to>
    <xdr:sp>
      <xdr:nvSpPr>
        <xdr:cNvPr id="11" name="AutoShape 31"/>
        <xdr:cNvSpPr>
          <a:spLocks/>
        </xdr:cNvSpPr>
      </xdr:nvSpPr>
      <xdr:spPr>
        <a:xfrm rot="10800000" flipV="1">
          <a:off x="609600" y="2343150"/>
          <a:ext cx="752475" cy="3143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762000</xdr:colOff>
      <xdr:row>14</xdr:row>
      <xdr:rowOff>438150</xdr:rowOff>
    </xdr:to>
    <xdr:sp>
      <xdr:nvSpPr>
        <xdr:cNvPr id="12" name="AutoShape 32"/>
        <xdr:cNvSpPr>
          <a:spLocks/>
        </xdr:cNvSpPr>
      </xdr:nvSpPr>
      <xdr:spPr>
        <a:xfrm rot="16200000" flipH="1">
          <a:off x="4152900" y="2943225"/>
          <a:ext cx="752475" cy="80010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295275</xdr:rowOff>
    </xdr:from>
    <xdr:to>
      <xdr:col>2</xdr:col>
      <xdr:colOff>9525</xdr:colOff>
      <xdr:row>14</xdr:row>
      <xdr:rowOff>438150</xdr:rowOff>
    </xdr:to>
    <xdr:sp>
      <xdr:nvSpPr>
        <xdr:cNvPr id="13" name="AutoShape 33"/>
        <xdr:cNvSpPr>
          <a:spLocks/>
        </xdr:cNvSpPr>
      </xdr:nvSpPr>
      <xdr:spPr>
        <a:xfrm rot="5400000">
          <a:off x="2047875" y="2952750"/>
          <a:ext cx="723900" cy="790575"/>
        </a:xfrm>
        <a:prstGeom prst="bentConnector3">
          <a:avLst>
            <a:gd name="adj" fmla="val 14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466725</xdr:colOff>
      <xdr:row>17</xdr:row>
      <xdr:rowOff>200025</xdr:rowOff>
    </xdr:to>
    <xdr:sp>
      <xdr:nvSpPr>
        <xdr:cNvPr id="14" name="AutoShape 34"/>
        <xdr:cNvSpPr>
          <a:spLocks/>
        </xdr:cNvSpPr>
      </xdr:nvSpPr>
      <xdr:spPr>
        <a:xfrm rot="5400000">
          <a:off x="4143375" y="4076700"/>
          <a:ext cx="466725" cy="3143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15</xdr:row>
      <xdr:rowOff>323850</xdr:rowOff>
    </xdr:from>
    <xdr:to>
      <xdr:col>4</xdr:col>
      <xdr:colOff>0</xdr:colOff>
      <xdr:row>17</xdr:row>
      <xdr:rowOff>171450</xdr:rowOff>
    </xdr:to>
    <xdr:sp>
      <xdr:nvSpPr>
        <xdr:cNvPr id="15" name="AutoShape 35"/>
        <xdr:cNvSpPr>
          <a:spLocks/>
        </xdr:cNvSpPr>
      </xdr:nvSpPr>
      <xdr:spPr>
        <a:xfrm rot="16200000" flipH="1">
          <a:off x="5038725" y="4067175"/>
          <a:ext cx="485775" cy="2952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18</xdr:row>
      <xdr:rowOff>0</xdr:rowOff>
    </xdr:from>
    <xdr:to>
      <xdr:col>2</xdr:col>
      <xdr:colOff>695325</xdr:colOff>
      <xdr:row>19</xdr:row>
      <xdr:rowOff>0</xdr:rowOff>
    </xdr:to>
    <xdr:sp>
      <xdr:nvSpPr>
        <xdr:cNvPr id="16" name="AutoShape 36"/>
        <xdr:cNvSpPr>
          <a:spLocks/>
        </xdr:cNvSpPr>
      </xdr:nvSpPr>
      <xdr:spPr>
        <a:xfrm rot="5400000">
          <a:off x="3457575" y="451485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20</xdr:row>
      <xdr:rowOff>9525</xdr:rowOff>
    </xdr:from>
    <xdr:to>
      <xdr:col>2</xdr:col>
      <xdr:colOff>695325</xdr:colOff>
      <xdr:row>21</xdr:row>
      <xdr:rowOff>9525</xdr:rowOff>
    </xdr:to>
    <xdr:sp>
      <xdr:nvSpPr>
        <xdr:cNvPr id="17" name="AutoShape 37"/>
        <xdr:cNvSpPr>
          <a:spLocks/>
        </xdr:cNvSpPr>
      </xdr:nvSpPr>
      <xdr:spPr>
        <a:xfrm rot="5400000">
          <a:off x="3457575" y="487680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21</xdr:row>
      <xdr:rowOff>152400</xdr:rowOff>
    </xdr:from>
    <xdr:to>
      <xdr:col>2</xdr:col>
      <xdr:colOff>0</xdr:colOff>
      <xdr:row>23</xdr:row>
      <xdr:rowOff>0</xdr:rowOff>
    </xdr:to>
    <xdr:sp>
      <xdr:nvSpPr>
        <xdr:cNvPr id="18" name="AutoShape 38"/>
        <xdr:cNvSpPr>
          <a:spLocks/>
        </xdr:cNvSpPr>
      </xdr:nvSpPr>
      <xdr:spPr>
        <a:xfrm rot="10800000" flipV="1">
          <a:off x="2028825" y="5210175"/>
          <a:ext cx="733425" cy="3238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123825</xdr:rowOff>
    </xdr:from>
    <xdr:to>
      <xdr:col>3</xdr:col>
      <xdr:colOff>695325</xdr:colOff>
      <xdr:row>23</xdr:row>
      <xdr:rowOff>0</xdr:rowOff>
    </xdr:to>
    <xdr:sp>
      <xdr:nvSpPr>
        <xdr:cNvPr id="19" name="AutoShape 39"/>
        <xdr:cNvSpPr>
          <a:spLocks/>
        </xdr:cNvSpPr>
      </xdr:nvSpPr>
      <xdr:spPr>
        <a:xfrm>
          <a:off x="4143375" y="5181600"/>
          <a:ext cx="695325" cy="3524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3</xdr:col>
      <xdr:colOff>704850</xdr:colOff>
      <xdr:row>25</xdr:row>
      <xdr:rowOff>0</xdr:rowOff>
    </xdr:to>
    <xdr:sp>
      <xdr:nvSpPr>
        <xdr:cNvPr id="20" name="AutoShape 40"/>
        <xdr:cNvSpPr>
          <a:spLocks/>
        </xdr:cNvSpPr>
      </xdr:nvSpPr>
      <xdr:spPr>
        <a:xfrm rot="5400000">
          <a:off x="4848225" y="580072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695325</xdr:colOff>
      <xdr:row>25</xdr:row>
      <xdr:rowOff>304800</xdr:rowOff>
    </xdr:to>
    <xdr:sp>
      <xdr:nvSpPr>
        <xdr:cNvPr id="21" name="AutoShape 41"/>
        <xdr:cNvSpPr>
          <a:spLocks/>
        </xdr:cNvSpPr>
      </xdr:nvSpPr>
      <xdr:spPr>
        <a:xfrm rot="5400000">
          <a:off x="5534025" y="4524375"/>
          <a:ext cx="685800" cy="1771650"/>
        </a:xfrm>
        <a:prstGeom prst="bentConnector3">
          <a:avLst>
            <a:gd name="adj" fmla="val 1003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466725</xdr:colOff>
      <xdr:row>27</xdr:row>
      <xdr:rowOff>190500</xdr:rowOff>
    </xdr:to>
    <xdr:sp>
      <xdr:nvSpPr>
        <xdr:cNvPr id="22" name="AutoShape 45"/>
        <xdr:cNvSpPr>
          <a:spLocks/>
        </xdr:cNvSpPr>
      </xdr:nvSpPr>
      <xdr:spPr>
        <a:xfrm rot="5400000">
          <a:off x="2762250" y="6515100"/>
          <a:ext cx="466725" cy="3810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25</xdr:row>
      <xdr:rowOff>504825</xdr:rowOff>
    </xdr:from>
    <xdr:to>
      <xdr:col>2</xdr:col>
      <xdr:colOff>1371600</xdr:colOff>
      <xdr:row>27</xdr:row>
      <xdr:rowOff>190500</xdr:rowOff>
    </xdr:to>
    <xdr:sp>
      <xdr:nvSpPr>
        <xdr:cNvPr id="23" name="AutoShape 46"/>
        <xdr:cNvSpPr>
          <a:spLocks/>
        </xdr:cNvSpPr>
      </xdr:nvSpPr>
      <xdr:spPr>
        <a:xfrm rot="16200000" flipH="1">
          <a:off x="3638550" y="6496050"/>
          <a:ext cx="495300" cy="4000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28</xdr:row>
      <xdr:rowOff>9525</xdr:rowOff>
    </xdr:from>
    <xdr:to>
      <xdr:col>2</xdr:col>
      <xdr:colOff>0</xdr:colOff>
      <xdr:row>29</xdr:row>
      <xdr:rowOff>123825</xdr:rowOff>
    </xdr:to>
    <xdr:sp>
      <xdr:nvSpPr>
        <xdr:cNvPr id="24" name="AutoShape 47"/>
        <xdr:cNvSpPr>
          <a:spLocks/>
        </xdr:cNvSpPr>
      </xdr:nvSpPr>
      <xdr:spPr>
        <a:xfrm>
          <a:off x="2076450" y="7038975"/>
          <a:ext cx="685800" cy="27622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695325</xdr:colOff>
      <xdr:row>29</xdr:row>
      <xdr:rowOff>142875</xdr:rowOff>
    </xdr:to>
    <xdr:sp>
      <xdr:nvSpPr>
        <xdr:cNvPr id="25" name="AutoShape 48"/>
        <xdr:cNvSpPr>
          <a:spLocks/>
        </xdr:cNvSpPr>
      </xdr:nvSpPr>
      <xdr:spPr>
        <a:xfrm rot="10800000" flipV="1">
          <a:off x="4143375" y="7038975"/>
          <a:ext cx="695325" cy="295275"/>
        </a:xfrm>
        <a:prstGeom prst="bentConnector3">
          <a:avLst>
            <a:gd name="adj" fmla="val 9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6</xdr:row>
      <xdr:rowOff>0</xdr:rowOff>
    </xdr:from>
    <xdr:to>
      <xdr:col>2</xdr:col>
      <xdr:colOff>0</xdr:colOff>
      <xdr:row>7</xdr:row>
      <xdr:rowOff>123825</xdr:rowOff>
    </xdr:to>
    <xdr:sp>
      <xdr:nvSpPr>
        <xdr:cNvPr id="26" name="AutoShape 49"/>
        <xdr:cNvSpPr>
          <a:spLocks/>
        </xdr:cNvSpPr>
      </xdr:nvSpPr>
      <xdr:spPr>
        <a:xfrm rot="16200000" flipH="1">
          <a:off x="2571750" y="1352550"/>
          <a:ext cx="190500" cy="2476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6</xdr:row>
      <xdr:rowOff>0</xdr:rowOff>
    </xdr:from>
    <xdr:to>
      <xdr:col>3</xdr:col>
      <xdr:colOff>171450</xdr:colOff>
      <xdr:row>7</xdr:row>
      <xdr:rowOff>142875</xdr:rowOff>
    </xdr:to>
    <xdr:sp>
      <xdr:nvSpPr>
        <xdr:cNvPr id="27" name="AutoShape 50"/>
        <xdr:cNvSpPr>
          <a:spLocks/>
        </xdr:cNvSpPr>
      </xdr:nvSpPr>
      <xdr:spPr>
        <a:xfrm rot="5400000">
          <a:off x="4133850" y="1352550"/>
          <a:ext cx="180975" cy="266700"/>
        </a:xfrm>
        <a:prstGeom prst="bentConnector3">
          <a:avLst>
            <a:gd name="adj" fmla="val 1014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32</xdr:row>
      <xdr:rowOff>9525</xdr:rowOff>
    </xdr:from>
    <xdr:to>
      <xdr:col>2</xdr:col>
      <xdr:colOff>695325</xdr:colOff>
      <xdr:row>33</xdr:row>
      <xdr:rowOff>0</xdr:rowOff>
    </xdr:to>
    <xdr:sp>
      <xdr:nvSpPr>
        <xdr:cNvPr id="28" name="AutoShape 51"/>
        <xdr:cNvSpPr>
          <a:spLocks/>
        </xdr:cNvSpPr>
      </xdr:nvSpPr>
      <xdr:spPr>
        <a:xfrm rot="5400000">
          <a:off x="3457575" y="78200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34</xdr:row>
      <xdr:rowOff>19050</xdr:rowOff>
    </xdr:from>
    <xdr:to>
      <xdr:col>2</xdr:col>
      <xdr:colOff>695325</xdr:colOff>
      <xdr:row>35</xdr:row>
      <xdr:rowOff>0</xdr:rowOff>
    </xdr:to>
    <xdr:sp>
      <xdr:nvSpPr>
        <xdr:cNvPr id="29" name="AutoShape 53"/>
        <xdr:cNvSpPr>
          <a:spLocks/>
        </xdr:cNvSpPr>
      </xdr:nvSpPr>
      <xdr:spPr>
        <a:xfrm rot="5400000">
          <a:off x="3457575" y="81819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36</xdr:row>
      <xdr:rowOff>9525</xdr:rowOff>
    </xdr:from>
    <xdr:to>
      <xdr:col>2</xdr:col>
      <xdr:colOff>695325</xdr:colOff>
      <xdr:row>37</xdr:row>
      <xdr:rowOff>0</xdr:rowOff>
    </xdr:to>
    <xdr:sp>
      <xdr:nvSpPr>
        <xdr:cNvPr id="30" name="AutoShape 57"/>
        <xdr:cNvSpPr>
          <a:spLocks/>
        </xdr:cNvSpPr>
      </xdr:nvSpPr>
      <xdr:spPr>
        <a:xfrm rot="5400000">
          <a:off x="3457575" y="87915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35</xdr:row>
      <xdr:rowOff>0</xdr:rowOff>
    </xdr:from>
    <xdr:to>
      <xdr:col>2</xdr:col>
      <xdr:colOff>0</xdr:colOff>
      <xdr:row>35</xdr:row>
      <xdr:rowOff>238125</xdr:rowOff>
    </xdr:to>
    <xdr:sp>
      <xdr:nvSpPr>
        <xdr:cNvPr id="31" name="AutoShape 58"/>
        <xdr:cNvSpPr>
          <a:spLocks/>
        </xdr:cNvSpPr>
      </xdr:nvSpPr>
      <xdr:spPr>
        <a:xfrm>
          <a:off x="657225" y="8362950"/>
          <a:ext cx="2105025" cy="238125"/>
        </a:xfrm>
        <a:prstGeom prst="bentConnector3">
          <a:avLst>
            <a:gd name="adj" fmla="val -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4</xdr:col>
      <xdr:colOff>666750</xdr:colOff>
      <xdr:row>35</xdr:row>
      <xdr:rowOff>228600</xdr:rowOff>
    </xdr:to>
    <xdr:sp>
      <xdr:nvSpPr>
        <xdr:cNvPr id="32" name="AutoShape 59"/>
        <xdr:cNvSpPr>
          <a:spLocks/>
        </xdr:cNvSpPr>
      </xdr:nvSpPr>
      <xdr:spPr>
        <a:xfrm rot="10800000" flipV="1">
          <a:off x="4152900" y="8362950"/>
          <a:ext cx="2038350" cy="228600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114300</xdr:rowOff>
    </xdr:from>
    <xdr:to>
      <xdr:col>1</xdr:col>
      <xdr:colOff>1371600</xdr:colOff>
      <xdr:row>41</xdr:row>
      <xdr:rowOff>257175</xdr:rowOff>
    </xdr:to>
    <xdr:sp>
      <xdr:nvSpPr>
        <xdr:cNvPr id="33" name="AutoShape 60"/>
        <xdr:cNvSpPr>
          <a:spLocks/>
        </xdr:cNvSpPr>
      </xdr:nvSpPr>
      <xdr:spPr>
        <a:xfrm rot="10800000" flipV="1">
          <a:off x="1390650" y="9544050"/>
          <a:ext cx="1362075" cy="600075"/>
        </a:xfrm>
        <a:prstGeom prst="bentConnector3">
          <a:avLst>
            <a:gd name="adj" fmla="val 49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142875</xdr:rowOff>
    </xdr:from>
    <xdr:to>
      <xdr:col>4</xdr:col>
      <xdr:colOff>0</xdr:colOff>
      <xdr:row>41</xdr:row>
      <xdr:rowOff>247650</xdr:rowOff>
    </xdr:to>
    <xdr:sp>
      <xdr:nvSpPr>
        <xdr:cNvPr id="34" name="AutoShape 61"/>
        <xdr:cNvSpPr>
          <a:spLocks/>
        </xdr:cNvSpPr>
      </xdr:nvSpPr>
      <xdr:spPr>
        <a:xfrm>
          <a:off x="4152900" y="9572625"/>
          <a:ext cx="1371600" cy="5619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247650</xdr:rowOff>
    </xdr:from>
    <xdr:to>
      <xdr:col>3</xdr:col>
      <xdr:colOff>695325</xdr:colOff>
      <xdr:row>41</xdr:row>
      <xdr:rowOff>247650</xdr:rowOff>
    </xdr:to>
    <xdr:sp>
      <xdr:nvSpPr>
        <xdr:cNvPr id="35" name="Line 62"/>
        <xdr:cNvSpPr>
          <a:spLocks/>
        </xdr:cNvSpPr>
      </xdr:nvSpPr>
      <xdr:spPr>
        <a:xfrm flipH="1">
          <a:off x="4143375" y="10134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342900</xdr:rowOff>
    </xdr:from>
    <xdr:to>
      <xdr:col>4</xdr:col>
      <xdr:colOff>657225</xdr:colOff>
      <xdr:row>41</xdr:row>
      <xdr:rowOff>0</xdr:rowOff>
    </xdr:to>
    <xdr:sp>
      <xdr:nvSpPr>
        <xdr:cNvPr id="36" name="AutoShape 63"/>
        <xdr:cNvSpPr>
          <a:spLocks/>
        </xdr:cNvSpPr>
      </xdr:nvSpPr>
      <xdr:spPr>
        <a:xfrm rot="10800000">
          <a:off x="4162425" y="8705850"/>
          <a:ext cx="2019300" cy="1181100"/>
        </a:xfrm>
        <a:prstGeom prst="bentConnector3">
          <a:avLst>
            <a:gd name="adj" fmla="val 4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30</xdr:row>
      <xdr:rowOff>28575</xdr:rowOff>
    </xdr:from>
    <xdr:to>
      <xdr:col>2</xdr:col>
      <xdr:colOff>695325</xdr:colOff>
      <xdr:row>31</xdr:row>
      <xdr:rowOff>9525</xdr:rowOff>
    </xdr:to>
    <xdr:sp>
      <xdr:nvSpPr>
        <xdr:cNvPr id="37" name="AutoShape 64"/>
        <xdr:cNvSpPr>
          <a:spLocks/>
        </xdr:cNvSpPr>
      </xdr:nvSpPr>
      <xdr:spPr>
        <a:xfrm rot="5400000">
          <a:off x="3457575" y="74866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38</xdr:row>
      <xdr:rowOff>9525</xdr:rowOff>
    </xdr:from>
    <xdr:to>
      <xdr:col>2</xdr:col>
      <xdr:colOff>695325</xdr:colOff>
      <xdr:row>39</xdr:row>
      <xdr:rowOff>0</xdr:rowOff>
    </xdr:to>
    <xdr:sp>
      <xdr:nvSpPr>
        <xdr:cNvPr id="38" name="AutoShape 65"/>
        <xdr:cNvSpPr>
          <a:spLocks/>
        </xdr:cNvSpPr>
      </xdr:nvSpPr>
      <xdr:spPr>
        <a:xfrm rot="5400000">
          <a:off x="3457575" y="92487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42</xdr:row>
      <xdr:rowOff>9525</xdr:rowOff>
    </xdr:from>
    <xdr:to>
      <xdr:col>2</xdr:col>
      <xdr:colOff>695325</xdr:colOff>
      <xdr:row>43</xdr:row>
      <xdr:rowOff>0</xdr:rowOff>
    </xdr:to>
    <xdr:sp>
      <xdr:nvSpPr>
        <xdr:cNvPr id="39" name="AutoShape 66"/>
        <xdr:cNvSpPr>
          <a:spLocks/>
        </xdr:cNvSpPr>
      </xdr:nvSpPr>
      <xdr:spPr>
        <a:xfrm rot="5400000">
          <a:off x="3457575" y="1038225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42</xdr:row>
      <xdr:rowOff>314325</xdr:rowOff>
    </xdr:from>
    <xdr:to>
      <xdr:col>4</xdr:col>
      <xdr:colOff>723900</xdr:colOff>
      <xdr:row>43</xdr:row>
      <xdr:rowOff>0</xdr:rowOff>
    </xdr:to>
    <xdr:sp>
      <xdr:nvSpPr>
        <xdr:cNvPr id="40" name="AutoShape 68"/>
        <xdr:cNvSpPr>
          <a:spLocks/>
        </xdr:cNvSpPr>
      </xdr:nvSpPr>
      <xdr:spPr>
        <a:xfrm>
          <a:off x="3438525" y="10687050"/>
          <a:ext cx="2809875" cy="1905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42</xdr:row>
      <xdr:rowOff>314325</xdr:rowOff>
    </xdr:from>
    <xdr:to>
      <xdr:col>2</xdr:col>
      <xdr:colOff>695325</xdr:colOff>
      <xdr:row>42</xdr:row>
      <xdr:rowOff>495300</xdr:rowOff>
    </xdr:to>
    <xdr:sp>
      <xdr:nvSpPr>
        <xdr:cNvPr id="41" name="AutoShape 69"/>
        <xdr:cNvSpPr>
          <a:spLocks/>
        </xdr:cNvSpPr>
      </xdr:nvSpPr>
      <xdr:spPr>
        <a:xfrm rot="10800000" flipV="1">
          <a:off x="647700" y="10687050"/>
          <a:ext cx="2809875" cy="180975"/>
        </a:xfrm>
        <a:prstGeom prst="bentConnector3">
          <a:avLst>
            <a:gd name="adj" fmla="val 1002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42</xdr:row>
      <xdr:rowOff>314325</xdr:rowOff>
    </xdr:from>
    <xdr:to>
      <xdr:col>1</xdr:col>
      <xdr:colOff>762000</xdr:colOff>
      <xdr:row>43</xdr:row>
      <xdr:rowOff>0</xdr:rowOff>
    </xdr:to>
    <xdr:sp>
      <xdr:nvSpPr>
        <xdr:cNvPr id="42" name="Line 72"/>
        <xdr:cNvSpPr>
          <a:spLocks/>
        </xdr:cNvSpPr>
      </xdr:nvSpPr>
      <xdr:spPr>
        <a:xfrm>
          <a:off x="2143125" y="10687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1640</xdr:row>
      <xdr:rowOff>57150</xdr:rowOff>
    </xdr:from>
    <xdr:to>
      <xdr:col>11</xdr:col>
      <xdr:colOff>285750</xdr:colOff>
      <xdr:row>1663</xdr:row>
      <xdr:rowOff>0</xdr:rowOff>
    </xdr:to>
    <xdr:graphicFrame>
      <xdr:nvGraphicFramePr>
        <xdr:cNvPr id="1" name="Chart 4"/>
        <xdr:cNvGraphicFramePr/>
      </xdr:nvGraphicFramePr>
      <xdr:xfrm>
        <a:off x="1457325" y="12744450"/>
        <a:ext cx="6715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showGridLines="0" tabSelected="1" zoomScale="50" zoomScaleNormal="50" workbookViewId="0" topLeftCell="A1">
      <selection activeCell="A1" sqref="A1"/>
    </sheetView>
  </sheetViews>
  <sheetFormatPr defaultColWidth="20.7109375" defaultRowHeight="12.75"/>
  <cols>
    <col min="1" max="5" width="20.7109375" style="20" customWidth="1"/>
    <col min="6" max="6" width="21.00390625" style="20" customWidth="1"/>
    <col min="7" max="16384" width="20.7109375" style="20" customWidth="1"/>
  </cols>
  <sheetData>
    <row r="2" spans="2:4" ht="15.75">
      <c r="B2" s="117" t="s">
        <v>71</v>
      </c>
      <c r="C2" s="118"/>
      <c r="D2" s="119"/>
    </row>
    <row r="3" ht="15" customHeight="1"/>
    <row r="4" spans="2:4" ht="12.75">
      <c r="B4" s="114" t="s">
        <v>76</v>
      </c>
      <c r="C4" s="115"/>
      <c r="D4" s="116"/>
    </row>
    <row r="5" spans="2:4" ht="24.75" customHeight="1">
      <c r="B5" s="22" t="s">
        <v>77</v>
      </c>
      <c r="D5" s="22" t="s">
        <v>69</v>
      </c>
    </row>
    <row r="6" spans="2:4" ht="25.5">
      <c r="B6" s="21" t="s">
        <v>75</v>
      </c>
      <c r="D6" s="21" t="s">
        <v>62</v>
      </c>
    </row>
    <row r="7" ht="9.75" customHeight="1"/>
    <row r="8" ht="24.75" customHeight="1">
      <c r="C8" s="26" t="s">
        <v>84</v>
      </c>
    </row>
    <row r="9" ht="9.75" customHeight="1"/>
    <row r="10" spans="1:5" ht="12.75">
      <c r="A10" s="26" t="s">
        <v>74</v>
      </c>
      <c r="C10" s="21" t="s">
        <v>73</v>
      </c>
      <c r="E10" s="26" t="s">
        <v>72</v>
      </c>
    </row>
    <row r="11" ht="15" customHeight="1"/>
    <row r="12" spans="2:4" ht="15.75">
      <c r="B12" s="117" t="s">
        <v>98</v>
      </c>
      <c r="C12" s="118"/>
      <c r="D12" s="119"/>
    </row>
    <row r="13" ht="15" customHeight="1"/>
    <row r="14" spans="1:5" ht="51">
      <c r="A14" s="21" t="s">
        <v>63</v>
      </c>
      <c r="C14" s="21" t="s">
        <v>78</v>
      </c>
      <c r="E14" s="21" t="s">
        <v>64</v>
      </c>
    </row>
    <row r="15" spans="1:5" ht="34.5" customHeight="1">
      <c r="A15" s="24" t="s">
        <v>79</v>
      </c>
      <c r="E15" s="24"/>
    </row>
    <row r="16" spans="1:5" ht="25.5">
      <c r="A16" s="25" t="s">
        <v>96</v>
      </c>
      <c r="B16" s="21" t="s">
        <v>95</v>
      </c>
      <c r="D16" s="21" t="s">
        <v>65</v>
      </c>
      <c r="E16" s="29" t="s">
        <v>97</v>
      </c>
    </row>
    <row r="17" ht="9.75" customHeight="1"/>
    <row r="18" spans="3:5" ht="25.5">
      <c r="C18" s="21" t="s">
        <v>66</v>
      </c>
      <c r="E18" s="21" t="s">
        <v>80</v>
      </c>
    </row>
    <row r="19" ht="15" customHeight="1"/>
    <row r="20" spans="2:4" ht="12.75">
      <c r="B20" s="120" t="s">
        <v>81</v>
      </c>
      <c r="C20" s="121"/>
      <c r="D20" s="122"/>
    </row>
    <row r="21" ht="15" customHeight="1"/>
    <row r="22" ht="24.75" customHeight="1">
      <c r="C22" s="21" t="s">
        <v>85</v>
      </c>
    </row>
    <row r="24" spans="2:4" ht="21">
      <c r="B24" s="26" t="s">
        <v>409</v>
      </c>
      <c r="D24" s="21" t="s">
        <v>67</v>
      </c>
    </row>
    <row r="25" ht="15" customHeight="1"/>
    <row r="26" spans="2:4" ht="41.25" customHeight="1">
      <c r="B26"/>
      <c r="C26" s="114" t="s">
        <v>82</v>
      </c>
      <c r="D26" s="116"/>
    </row>
    <row r="27" ht="15" customHeight="1"/>
    <row r="28" spans="2:5" ht="25.5">
      <c r="B28" s="21" t="s">
        <v>83</v>
      </c>
      <c r="D28" s="21" t="s">
        <v>68</v>
      </c>
      <c r="E28"/>
    </row>
    <row r="30" ht="21">
      <c r="C30" s="68" t="s">
        <v>408</v>
      </c>
    </row>
    <row r="31" ht="15" customHeight="1"/>
    <row r="32" spans="2:4" ht="12.75">
      <c r="B32" s="114" t="s">
        <v>87</v>
      </c>
      <c r="C32" s="115"/>
      <c r="D32" s="116"/>
    </row>
    <row r="33" ht="15" customHeight="1"/>
    <row r="34" spans="2:4" ht="12.75">
      <c r="B34" s="114" t="s">
        <v>86</v>
      </c>
      <c r="C34" s="115"/>
      <c r="D34" s="116"/>
    </row>
    <row r="35" spans="1:5" ht="15.75">
      <c r="A35" s="26" t="s">
        <v>99</v>
      </c>
      <c r="E35" s="26" t="s">
        <v>84</v>
      </c>
    </row>
    <row r="36" ht="33" customHeight="1">
      <c r="C36" s="27"/>
    </row>
    <row r="37" ht="15" customHeight="1"/>
    <row r="38" ht="21">
      <c r="C38" s="68" t="s">
        <v>407</v>
      </c>
    </row>
    <row r="39" ht="15" customHeight="1"/>
    <row r="40" ht="21">
      <c r="C40" s="67" t="s">
        <v>406</v>
      </c>
    </row>
    <row r="41" spans="2:4" ht="15" customHeight="1">
      <c r="B41" s="30" t="s">
        <v>91</v>
      </c>
      <c r="D41" s="30" t="s">
        <v>92</v>
      </c>
    </row>
    <row r="42" spans="1:5" ht="38.25">
      <c r="A42" s="26" t="s">
        <v>88</v>
      </c>
      <c r="C42" s="21" t="s">
        <v>89</v>
      </c>
      <c r="E42" s="21" t="s">
        <v>90</v>
      </c>
    </row>
    <row r="43" ht="39.75" customHeight="1"/>
    <row r="44" spans="1:5" ht="12.75">
      <c r="A44" s="26" t="s">
        <v>70</v>
      </c>
      <c r="B44" s="26" t="s">
        <v>431</v>
      </c>
      <c r="C44" s="26" t="s">
        <v>93</v>
      </c>
      <c r="D44" s="112" t="s">
        <v>430</v>
      </c>
      <c r="E44" s="113"/>
    </row>
    <row r="45" spans="1:5" ht="39.75" customHeight="1">
      <c r="A45" s="24" t="s">
        <v>94</v>
      </c>
      <c r="B45" s="24" t="s">
        <v>432</v>
      </c>
      <c r="C45"/>
      <c r="E45" s="28"/>
    </row>
    <row r="46" ht="15">
      <c r="C46" s="23" t="s">
        <v>413</v>
      </c>
    </row>
  </sheetData>
  <sheetProtection/>
  <mergeCells count="8">
    <mergeCell ref="D44:E44"/>
    <mergeCell ref="B34:D34"/>
    <mergeCell ref="B2:D2"/>
    <mergeCell ref="B12:D12"/>
    <mergeCell ref="B4:D4"/>
    <mergeCell ref="B20:D20"/>
    <mergeCell ref="C26:D26"/>
    <mergeCell ref="B32:D32"/>
  </mergeCells>
  <printOptions/>
  <pageMargins left="1.53" right="0.36" top="0.96" bottom="1.04" header="0" footer="0"/>
  <pageSetup fitToHeight="1" fitToWidth="1" horizontalDpi="600" verticalDpi="600" orientation="portrait" paperSize="9" scale="66"/>
  <drawing r:id="rId6"/>
  <legacyDrawing r:id="rId5"/>
  <oleObjects>
    <oleObject progId="Equation.3" shapeId="223406" r:id="rId1"/>
    <oleObject progId="Equation.3" shapeId="314313" r:id="rId2"/>
    <oleObject progId="Equation.3" shapeId="432883" r:id="rId3"/>
    <oleObject progId="Equation.3" shapeId="4350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4.00390625" style="0" bestFit="1" customWidth="1"/>
    <col min="3" max="3" width="6.00390625" style="36" bestFit="1" customWidth="1"/>
    <col min="4" max="4" width="4.00390625" style="0" bestFit="1" customWidth="1"/>
    <col min="5" max="6" width="5.00390625" style="38" bestFit="1" customWidth="1"/>
    <col min="7" max="7" width="5.421875" style="0" bestFit="1" customWidth="1"/>
    <col min="8" max="8" width="5.421875" style="38" bestFit="1" customWidth="1"/>
    <col min="9" max="9" width="7.00390625" style="0" bestFit="1" customWidth="1"/>
    <col min="10" max="10" width="7.421875" style="38" bestFit="1" customWidth="1"/>
    <col min="11" max="13" width="6.421875" style="38" bestFit="1" customWidth="1"/>
    <col min="14" max="14" width="6.8515625" style="38" customWidth="1"/>
    <col min="15" max="15" width="6.00390625" style="37" customWidth="1"/>
    <col min="16" max="16" width="5.421875" style="37" bestFit="1" customWidth="1"/>
    <col min="17" max="17" width="11.421875" style="36" customWidth="1"/>
    <col min="18" max="18" width="11.421875" style="37" customWidth="1"/>
  </cols>
  <sheetData>
    <row r="1" spans="1:16" ht="12.75">
      <c r="A1" s="31" t="s">
        <v>100</v>
      </c>
      <c r="B1" s="32" t="s">
        <v>2</v>
      </c>
      <c r="C1" s="33" t="s">
        <v>101</v>
      </c>
      <c r="D1" s="32" t="s">
        <v>102</v>
      </c>
      <c r="E1" s="34" t="s">
        <v>103</v>
      </c>
      <c r="F1" s="34" t="s">
        <v>104</v>
      </c>
      <c r="G1" s="32" t="s">
        <v>105</v>
      </c>
      <c r="H1" s="34" t="s">
        <v>106</v>
      </c>
      <c r="I1" s="32" t="s">
        <v>107</v>
      </c>
      <c r="J1" s="34" t="s">
        <v>108</v>
      </c>
      <c r="K1" s="34" t="s">
        <v>109</v>
      </c>
      <c r="L1" s="34" t="s">
        <v>110</v>
      </c>
      <c r="M1" s="34" t="s">
        <v>111</v>
      </c>
      <c r="N1" s="34" t="s">
        <v>112</v>
      </c>
      <c r="O1" s="35" t="s">
        <v>113</v>
      </c>
      <c r="P1" s="35" t="s">
        <v>114</v>
      </c>
    </row>
    <row r="2" spans="1:16" ht="12.75">
      <c r="A2" t="s">
        <v>185</v>
      </c>
      <c r="B2">
        <v>96</v>
      </c>
      <c r="C2" s="36">
        <v>0.561</v>
      </c>
      <c r="D2">
        <v>100</v>
      </c>
      <c r="E2" s="38">
        <v>5</v>
      </c>
      <c r="F2" s="38">
        <v>8</v>
      </c>
      <c r="G2" s="38">
        <v>56</v>
      </c>
      <c r="H2" s="38">
        <v>21.2</v>
      </c>
      <c r="I2">
        <v>349</v>
      </c>
      <c r="J2" s="39">
        <v>134</v>
      </c>
      <c r="K2" s="38">
        <v>83</v>
      </c>
      <c r="L2" s="38">
        <v>41.1</v>
      </c>
      <c r="M2" s="38">
        <v>72.8</v>
      </c>
      <c r="N2" s="38">
        <v>26.8</v>
      </c>
      <c r="O2" s="37">
        <v>2.51</v>
      </c>
      <c r="P2" s="37">
        <v>4.06</v>
      </c>
    </row>
    <row r="3" spans="1:16" ht="12.75">
      <c r="A3" t="s">
        <v>186</v>
      </c>
      <c r="B3">
        <v>114</v>
      </c>
      <c r="C3" s="36">
        <v>0.677</v>
      </c>
      <c r="D3">
        <v>120</v>
      </c>
      <c r="E3" s="38">
        <v>5</v>
      </c>
      <c r="F3" s="38">
        <v>8</v>
      </c>
      <c r="G3" s="38">
        <v>74</v>
      </c>
      <c r="H3" s="38">
        <v>25.3</v>
      </c>
      <c r="I3">
        <v>606</v>
      </c>
      <c r="J3" s="39">
        <v>231</v>
      </c>
      <c r="K3" s="38">
        <v>119.5</v>
      </c>
      <c r="L3" s="38">
        <v>58.9</v>
      </c>
      <c r="M3" s="38">
        <v>106.4</v>
      </c>
      <c r="N3" s="38">
        <v>38.5</v>
      </c>
      <c r="O3" s="37">
        <v>3.02</v>
      </c>
      <c r="P3" s="37">
        <v>4.89</v>
      </c>
    </row>
    <row r="4" spans="1:16" ht="12.75">
      <c r="A4" t="s">
        <v>187</v>
      </c>
      <c r="B4">
        <v>133</v>
      </c>
      <c r="C4" s="36">
        <v>0.794</v>
      </c>
      <c r="D4">
        <v>140</v>
      </c>
      <c r="E4" s="38">
        <v>5.5</v>
      </c>
      <c r="F4" s="38">
        <v>8.5</v>
      </c>
      <c r="G4" s="38">
        <v>92</v>
      </c>
      <c r="H4" s="38">
        <v>31.4</v>
      </c>
      <c r="I4">
        <v>1033</v>
      </c>
      <c r="J4" s="39">
        <v>389</v>
      </c>
      <c r="K4" s="38">
        <v>173.5</v>
      </c>
      <c r="L4" s="38">
        <v>84.8</v>
      </c>
      <c r="M4" s="38">
        <v>155.4</v>
      </c>
      <c r="N4" s="38">
        <v>55.6</v>
      </c>
      <c r="O4" s="37">
        <v>3.52</v>
      </c>
      <c r="P4" s="37">
        <v>5.73</v>
      </c>
    </row>
    <row r="5" spans="1:16" ht="12.75">
      <c r="A5" t="s">
        <v>188</v>
      </c>
      <c r="B5">
        <v>152</v>
      </c>
      <c r="C5" s="36">
        <v>0.906</v>
      </c>
      <c r="D5">
        <v>160</v>
      </c>
      <c r="E5" s="38">
        <v>6</v>
      </c>
      <c r="F5" s="38">
        <v>9</v>
      </c>
      <c r="G5" s="38">
        <v>104</v>
      </c>
      <c r="H5" s="38">
        <v>38.8</v>
      </c>
      <c r="I5">
        <v>1673</v>
      </c>
      <c r="J5" s="39">
        <v>616</v>
      </c>
      <c r="K5" s="38">
        <v>245.2</v>
      </c>
      <c r="L5" s="38">
        <v>117.6</v>
      </c>
      <c r="M5" s="38">
        <v>220.1</v>
      </c>
      <c r="N5" s="38">
        <v>76.9</v>
      </c>
      <c r="O5" s="37">
        <v>3.98</v>
      </c>
      <c r="P5" s="37">
        <v>6.57</v>
      </c>
    </row>
    <row r="6" spans="1:16" ht="12.75">
      <c r="A6" t="s">
        <v>189</v>
      </c>
      <c r="B6">
        <v>171</v>
      </c>
      <c r="C6" s="36">
        <v>1.024</v>
      </c>
      <c r="D6">
        <v>180</v>
      </c>
      <c r="E6" s="38">
        <v>6</v>
      </c>
      <c r="F6" s="38">
        <v>9.5</v>
      </c>
      <c r="G6" s="38">
        <v>122</v>
      </c>
      <c r="H6" s="38">
        <v>45.3</v>
      </c>
      <c r="I6">
        <v>2510</v>
      </c>
      <c r="J6" s="39">
        <v>925</v>
      </c>
      <c r="K6" s="38">
        <v>324.9</v>
      </c>
      <c r="L6" s="38">
        <v>156.5</v>
      </c>
      <c r="M6" s="38">
        <v>293.6</v>
      </c>
      <c r="N6" s="38">
        <v>102.7</v>
      </c>
      <c r="O6" s="37">
        <v>4.52</v>
      </c>
      <c r="P6" s="37">
        <v>7.45</v>
      </c>
    </row>
    <row r="7" spans="1:16" ht="12.75">
      <c r="A7" t="s">
        <v>190</v>
      </c>
      <c r="B7">
        <v>190</v>
      </c>
      <c r="C7" s="36">
        <v>1.136</v>
      </c>
      <c r="D7">
        <v>200</v>
      </c>
      <c r="E7" s="38">
        <v>6.5</v>
      </c>
      <c r="F7" s="38">
        <v>10</v>
      </c>
      <c r="G7" s="38">
        <v>134</v>
      </c>
      <c r="H7" s="38">
        <v>53.8</v>
      </c>
      <c r="I7">
        <v>3693</v>
      </c>
      <c r="J7" s="39">
        <v>1336</v>
      </c>
      <c r="K7" s="38">
        <v>429.5</v>
      </c>
      <c r="L7" s="38">
        <v>203.8</v>
      </c>
      <c r="M7" s="38">
        <v>388.7</v>
      </c>
      <c r="N7" s="38">
        <v>133.6</v>
      </c>
      <c r="O7" s="37">
        <v>4.98</v>
      </c>
      <c r="P7" s="37">
        <v>8.28</v>
      </c>
    </row>
    <row r="8" spans="1:16" ht="12.75">
      <c r="A8" t="s">
        <v>191</v>
      </c>
      <c r="B8">
        <v>210</v>
      </c>
      <c r="C8" s="36">
        <v>1.255</v>
      </c>
      <c r="D8">
        <v>220</v>
      </c>
      <c r="E8" s="38">
        <v>7</v>
      </c>
      <c r="F8" s="38">
        <v>11</v>
      </c>
      <c r="G8" s="38">
        <v>152</v>
      </c>
      <c r="H8" s="38">
        <v>64.3</v>
      </c>
      <c r="I8">
        <v>5410</v>
      </c>
      <c r="J8" s="39">
        <v>1955</v>
      </c>
      <c r="K8" s="38">
        <v>568.5</v>
      </c>
      <c r="L8" s="38">
        <v>270.6</v>
      </c>
      <c r="M8" s="38">
        <v>515.3</v>
      </c>
      <c r="N8" s="38">
        <v>177.7</v>
      </c>
      <c r="O8" s="37">
        <v>5.51</v>
      </c>
      <c r="P8" s="37">
        <v>9.17</v>
      </c>
    </row>
    <row r="9" spans="1:16" ht="12.75">
      <c r="A9" t="s">
        <v>192</v>
      </c>
      <c r="B9">
        <v>230</v>
      </c>
      <c r="C9" s="36">
        <v>1.369</v>
      </c>
      <c r="D9">
        <v>240</v>
      </c>
      <c r="E9" s="38">
        <v>7.5</v>
      </c>
      <c r="F9" s="38">
        <v>12</v>
      </c>
      <c r="G9" s="38">
        <v>164</v>
      </c>
      <c r="H9" s="38">
        <v>76.8</v>
      </c>
      <c r="I9">
        <v>7764</v>
      </c>
      <c r="J9" s="39">
        <v>2769</v>
      </c>
      <c r="K9" s="38">
        <v>744.7</v>
      </c>
      <c r="L9" s="38">
        <v>351.7</v>
      </c>
      <c r="M9" s="38">
        <v>675.1</v>
      </c>
      <c r="N9" s="38">
        <v>230.7</v>
      </c>
      <c r="O9" s="37">
        <v>6</v>
      </c>
      <c r="P9" s="37">
        <v>10.05</v>
      </c>
    </row>
    <row r="10" spans="1:16" ht="12.75">
      <c r="A10" t="s">
        <v>193</v>
      </c>
      <c r="B10">
        <v>250</v>
      </c>
      <c r="C10" s="36">
        <v>1.484</v>
      </c>
      <c r="D10">
        <v>260</v>
      </c>
      <c r="E10" s="38">
        <v>7.5</v>
      </c>
      <c r="F10" s="38">
        <v>12.5</v>
      </c>
      <c r="G10" s="38">
        <v>177</v>
      </c>
      <c r="H10" s="38">
        <v>86.8</v>
      </c>
      <c r="I10">
        <v>10456</v>
      </c>
      <c r="J10" s="39">
        <v>3668</v>
      </c>
      <c r="K10" s="38">
        <v>919.9</v>
      </c>
      <c r="L10" s="38">
        <v>430.2</v>
      </c>
      <c r="M10" s="38">
        <v>836.5</v>
      </c>
      <c r="N10" s="38">
        <v>282.1</v>
      </c>
      <c r="O10" s="37">
        <v>6.5</v>
      </c>
      <c r="P10" s="37">
        <v>10.97</v>
      </c>
    </row>
    <row r="11" spans="1:16" ht="12.75">
      <c r="A11" t="s">
        <v>194</v>
      </c>
      <c r="B11">
        <v>270</v>
      </c>
      <c r="C11" s="36">
        <v>1.603</v>
      </c>
      <c r="D11">
        <v>280</v>
      </c>
      <c r="E11" s="38">
        <v>8</v>
      </c>
      <c r="F11" s="38">
        <v>13</v>
      </c>
      <c r="G11" s="38">
        <v>196</v>
      </c>
      <c r="H11" s="38">
        <v>97.3</v>
      </c>
      <c r="I11">
        <v>13675</v>
      </c>
      <c r="J11" s="39">
        <v>4763</v>
      </c>
      <c r="K11" s="38">
        <v>1112.3</v>
      </c>
      <c r="L11" s="38">
        <v>518.1</v>
      </c>
      <c r="M11" s="38">
        <v>1012.9</v>
      </c>
      <c r="N11" s="38">
        <v>340.2</v>
      </c>
      <c r="O11" s="37">
        <v>7</v>
      </c>
      <c r="P11" s="37">
        <v>11.86</v>
      </c>
    </row>
    <row r="12" spans="1:16" ht="12.75">
      <c r="A12" t="s">
        <v>195</v>
      </c>
      <c r="B12">
        <v>290</v>
      </c>
      <c r="C12" s="36">
        <v>1.717</v>
      </c>
      <c r="D12">
        <v>300</v>
      </c>
      <c r="E12" s="38">
        <v>8.5</v>
      </c>
      <c r="F12" s="38">
        <v>14</v>
      </c>
      <c r="G12" s="38">
        <v>208</v>
      </c>
      <c r="H12" s="38">
        <v>112.5</v>
      </c>
      <c r="I12">
        <v>18265</v>
      </c>
      <c r="J12" s="39">
        <v>6310</v>
      </c>
      <c r="K12" s="38">
        <v>1383.4</v>
      </c>
      <c r="L12" s="38">
        <v>641.2</v>
      </c>
      <c r="M12" s="38">
        <v>1259.7</v>
      </c>
      <c r="N12" s="38">
        <v>420.6</v>
      </c>
      <c r="O12" s="37">
        <v>7.49</v>
      </c>
      <c r="P12" s="37">
        <v>12.74</v>
      </c>
    </row>
    <row r="13" spans="1:16" ht="12.75">
      <c r="A13" t="s">
        <v>196</v>
      </c>
      <c r="B13">
        <v>310</v>
      </c>
      <c r="C13" s="36">
        <v>1.756</v>
      </c>
      <c r="D13">
        <v>300</v>
      </c>
      <c r="E13" s="38">
        <v>9</v>
      </c>
      <c r="F13" s="38">
        <v>15.5</v>
      </c>
      <c r="G13" s="38">
        <v>225</v>
      </c>
      <c r="H13" s="38">
        <v>124.4</v>
      </c>
      <c r="I13">
        <v>22931</v>
      </c>
      <c r="J13" s="39">
        <v>6985</v>
      </c>
      <c r="K13" s="38">
        <v>1628.3</v>
      </c>
      <c r="L13" s="38">
        <v>709.7</v>
      </c>
      <c r="M13" s="38">
        <v>1479.4</v>
      </c>
      <c r="N13" s="38">
        <v>465.7</v>
      </c>
      <c r="O13" s="37">
        <v>7.49</v>
      </c>
      <c r="P13" s="37">
        <v>13.58</v>
      </c>
    </row>
    <row r="14" spans="1:16" ht="12.75">
      <c r="A14" t="s">
        <v>197</v>
      </c>
      <c r="B14">
        <v>330</v>
      </c>
      <c r="C14" s="36">
        <v>1.795</v>
      </c>
      <c r="D14">
        <v>300</v>
      </c>
      <c r="E14" s="38">
        <v>9.5</v>
      </c>
      <c r="F14" s="38">
        <v>16.5</v>
      </c>
      <c r="G14" s="38">
        <v>243</v>
      </c>
      <c r="H14" s="38">
        <v>133.5</v>
      </c>
      <c r="I14">
        <v>27696</v>
      </c>
      <c r="J14" s="39">
        <v>7436</v>
      </c>
      <c r="K14" s="38">
        <v>1850.6</v>
      </c>
      <c r="L14" s="38">
        <v>756</v>
      </c>
      <c r="M14" s="38">
        <v>1678.5</v>
      </c>
      <c r="N14" s="38">
        <v>495.7</v>
      </c>
      <c r="O14" s="37">
        <v>7.46</v>
      </c>
      <c r="P14" s="37">
        <v>14.4</v>
      </c>
    </row>
    <row r="15" spans="1:16" ht="12.75">
      <c r="A15" t="s">
        <v>198</v>
      </c>
      <c r="B15">
        <v>350</v>
      </c>
      <c r="C15" s="36">
        <v>1.834</v>
      </c>
      <c r="D15">
        <v>300</v>
      </c>
      <c r="E15" s="38">
        <v>10</v>
      </c>
      <c r="F15" s="38">
        <v>17.5</v>
      </c>
      <c r="G15" s="38">
        <v>261</v>
      </c>
      <c r="H15" s="38">
        <v>142.8</v>
      </c>
      <c r="I15">
        <v>33093</v>
      </c>
      <c r="J15" s="39">
        <v>7887</v>
      </c>
      <c r="K15" s="38">
        <v>2088.7</v>
      </c>
      <c r="L15" s="38">
        <v>802.3</v>
      </c>
      <c r="M15" s="38">
        <v>1891</v>
      </c>
      <c r="N15" s="38">
        <v>525.8</v>
      </c>
      <c r="O15" s="37">
        <v>7.43</v>
      </c>
      <c r="P15" s="37">
        <v>15.22</v>
      </c>
    </row>
    <row r="16" spans="1:16" ht="12.75">
      <c r="A16" t="s">
        <v>199</v>
      </c>
      <c r="B16">
        <v>390</v>
      </c>
      <c r="C16" s="36">
        <v>1.912</v>
      </c>
      <c r="D16">
        <v>300</v>
      </c>
      <c r="E16" s="38">
        <v>11</v>
      </c>
      <c r="F16" s="38">
        <v>19</v>
      </c>
      <c r="G16" s="38">
        <v>298</v>
      </c>
      <c r="H16" s="38">
        <v>159</v>
      </c>
      <c r="I16">
        <v>45073</v>
      </c>
      <c r="J16" s="39">
        <v>8564</v>
      </c>
      <c r="K16" s="38">
        <v>2562</v>
      </c>
      <c r="L16" s="38">
        <v>872.9</v>
      </c>
      <c r="M16" s="38">
        <v>2311.4</v>
      </c>
      <c r="N16" s="38">
        <v>570.9</v>
      </c>
      <c r="O16" s="37">
        <v>7.34</v>
      </c>
      <c r="P16" s="37">
        <v>16.84</v>
      </c>
    </row>
    <row r="17" spans="1:16" ht="12.75">
      <c r="A17" t="s">
        <v>200</v>
      </c>
      <c r="B17">
        <v>440</v>
      </c>
      <c r="C17" s="36">
        <v>2.011</v>
      </c>
      <c r="D17">
        <v>300</v>
      </c>
      <c r="E17" s="38">
        <v>11.5</v>
      </c>
      <c r="F17" s="38">
        <v>21</v>
      </c>
      <c r="G17" s="38">
        <v>344</v>
      </c>
      <c r="H17" s="38">
        <v>178</v>
      </c>
      <c r="I17">
        <v>63726</v>
      </c>
      <c r="J17" s="39">
        <v>9465</v>
      </c>
      <c r="K17" s="38">
        <v>3216.1</v>
      </c>
      <c r="L17" s="38">
        <v>965.5</v>
      </c>
      <c r="M17" s="38">
        <v>2896.6</v>
      </c>
      <c r="N17" s="38">
        <v>631</v>
      </c>
      <c r="O17" s="37">
        <v>7.29</v>
      </c>
      <c r="P17" s="37">
        <v>18.92</v>
      </c>
    </row>
    <row r="18" spans="1:16" ht="12.75">
      <c r="A18" t="s">
        <v>201</v>
      </c>
      <c r="B18">
        <v>490</v>
      </c>
      <c r="C18" s="36">
        <v>2.11</v>
      </c>
      <c r="D18">
        <v>300</v>
      </c>
      <c r="E18" s="38">
        <v>12</v>
      </c>
      <c r="F18" s="38">
        <v>23</v>
      </c>
      <c r="G18" s="38">
        <v>390</v>
      </c>
      <c r="H18" s="38">
        <v>197.5</v>
      </c>
      <c r="I18">
        <v>86980</v>
      </c>
      <c r="J18" s="39">
        <v>10367</v>
      </c>
      <c r="K18" s="38">
        <v>3949.1</v>
      </c>
      <c r="L18" s="38">
        <v>1058.5</v>
      </c>
      <c r="M18" s="38">
        <v>3550.2</v>
      </c>
      <c r="N18" s="38">
        <v>691.1</v>
      </c>
      <c r="O18" s="37">
        <v>7.24</v>
      </c>
      <c r="P18" s="37">
        <v>20.98</v>
      </c>
    </row>
    <row r="19" spans="1:16" ht="12.75">
      <c r="A19" t="s">
        <v>202</v>
      </c>
      <c r="B19">
        <v>540</v>
      </c>
      <c r="C19" s="36">
        <v>2.209</v>
      </c>
      <c r="D19">
        <v>300</v>
      </c>
      <c r="E19" s="38">
        <v>12.5</v>
      </c>
      <c r="F19" s="38">
        <v>24</v>
      </c>
      <c r="G19" s="38">
        <v>438</v>
      </c>
      <c r="H19" s="38">
        <v>211.8</v>
      </c>
      <c r="I19">
        <v>111939</v>
      </c>
      <c r="J19" s="39">
        <v>10819</v>
      </c>
      <c r="K19" s="38">
        <v>4622.1</v>
      </c>
      <c r="L19" s="38">
        <v>1106.9</v>
      </c>
      <c r="M19" s="38">
        <v>4145.9</v>
      </c>
      <c r="N19" s="38">
        <v>721.3</v>
      </c>
      <c r="O19" s="37">
        <v>7.15</v>
      </c>
      <c r="P19" s="37">
        <v>22.99</v>
      </c>
    </row>
    <row r="20" spans="1:16" ht="12.75">
      <c r="A20" t="s">
        <v>203</v>
      </c>
      <c r="B20">
        <v>590</v>
      </c>
      <c r="C20" s="36">
        <v>2.308</v>
      </c>
      <c r="D20">
        <v>300</v>
      </c>
      <c r="E20" s="38">
        <v>13</v>
      </c>
      <c r="F20" s="38">
        <v>25</v>
      </c>
      <c r="G20" s="38">
        <v>486</v>
      </c>
      <c r="H20" s="38">
        <v>226.5</v>
      </c>
      <c r="I20">
        <v>141217</v>
      </c>
      <c r="J20" s="39">
        <v>11271</v>
      </c>
      <c r="K20" s="38">
        <v>5350.7</v>
      </c>
      <c r="L20" s="38">
        <v>1155.7</v>
      </c>
      <c r="M20" s="38">
        <v>4787</v>
      </c>
      <c r="N20" s="38">
        <v>751.4</v>
      </c>
      <c r="O20" s="37">
        <v>7.05</v>
      </c>
      <c r="P20" s="37">
        <v>24.97</v>
      </c>
    </row>
    <row r="21" spans="1:16" ht="12.75">
      <c r="A21" t="s">
        <v>204</v>
      </c>
      <c r="B21">
        <v>100</v>
      </c>
      <c r="C21" s="36">
        <v>0.567</v>
      </c>
      <c r="D21">
        <v>100</v>
      </c>
      <c r="E21" s="38">
        <v>6</v>
      </c>
      <c r="F21" s="38">
        <v>10</v>
      </c>
      <c r="G21" s="38">
        <v>56</v>
      </c>
      <c r="H21" s="38">
        <v>26</v>
      </c>
      <c r="I21">
        <v>450</v>
      </c>
      <c r="J21" s="38">
        <v>167</v>
      </c>
      <c r="K21" s="38">
        <v>104.2</v>
      </c>
      <c r="L21" s="38">
        <v>51.4</v>
      </c>
      <c r="M21" s="38">
        <v>89.9</v>
      </c>
      <c r="N21" s="38">
        <v>33.5</v>
      </c>
      <c r="O21" s="37">
        <v>2.53</v>
      </c>
      <c r="P21" s="37">
        <v>4.16</v>
      </c>
    </row>
    <row r="22" spans="1:16" ht="12.75">
      <c r="A22" t="s">
        <v>205</v>
      </c>
      <c r="B22">
        <v>120</v>
      </c>
      <c r="C22" s="36">
        <v>0.686</v>
      </c>
      <c r="D22">
        <v>120</v>
      </c>
      <c r="E22" s="38">
        <v>6.5</v>
      </c>
      <c r="F22" s="38">
        <v>11</v>
      </c>
      <c r="G22" s="38">
        <v>74</v>
      </c>
      <c r="H22" s="38">
        <v>34</v>
      </c>
      <c r="I22">
        <v>864</v>
      </c>
      <c r="J22" s="38">
        <v>318</v>
      </c>
      <c r="K22" s="38">
        <v>165.2</v>
      </c>
      <c r="L22" s="38">
        <v>81</v>
      </c>
      <c r="M22" s="38">
        <v>144.1</v>
      </c>
      <c r="N22" s="38">
        <v>52.9</v>
      </c>
      <c r="O22" s="37">
        <v>3.06</v>
      </c>
      <c r="P22" s="37">
        <v>5.04</v>
      </c>
    </row>
    <row r="23" spans="1:16" ht="12.75">
      <c r="A23" t="s">
        <v>206</v>
      </c>
      <c r="B23">
        <v>140</v>
      </c>
      <c r="C23" s="36">
        <v>0.805</v>
      </c>
      <c r="D23">
        <v>140</v>
      </c>
      <c r="E23" s="38">
        <v>7</v>
      </c>
      <c r="F23" s="38">
        <v>12</v>
      </c>
      <c r="G23" s="38">
        <v>92</v>
      </c>
      <c r="H23" s="38">
        <v>43</v>
      </c>
      <c r="I23">
        <v>1509</v>
      </c>
      <c r="J23" s="38">
        <v>550</v>
      </c>
      <c r="K23" s="38">
        <v>245.4</v>
      </c>
      <c r="L23" s="38">
        <v>119.8</v>
      </c>
      <c r="M23" s="38">
        <v>215.6</v>
      </c>
      <c r="N23" s="38">
        <v>78.5</v>
      </c>
      <c r="O23" s="37">
        <v>3.58</v>
      </c>
      <c r="P23" s="37">
        <v>5.93</v>
      </c>
    </row>
    <row r="24" spans="1:16" ht="12.75">
      <c r="A24" t="s">
        <v>207</v>
      </c>
      <c r="B24">
        <v>160</v>
      </c>
      <c r="C24" s="36">
        <v>0.918</v>
      </c>
      <c r="D24">
        <v>160</v>
      </c>
      <c r="E24" s="38">
        <v>8</v>
      </c>
      <c r="F24" s="38">
        <v>13</v>
      </c>
      <c r="G24" s="38">
        <v>104</v>
      </c>
      <c r="H24" s="38">
        <v>54.3</v>
      </c>
      <c r="I24">
        <v>2492</v>
      </c>
      <c r="J24" s="38">
        <v>889</v>
      </c>
      <c r="K24" s="38">
        <v>354</v>
      </c>
      <c r="L24" s="38">
        <v>170</v>
      </c>
      <c r="M24" s="38">
        <v>311.5</v>
      </c>
      <c r="N24" s="38">
        <v>111.2</v>
      </c>
      <c r="O24" s="37">
        <v>4.05</v>
      </c>
      <c r="P24" s="37">
        <v>6.78</v>
      </c>
    </row>
    <row r="25" spans="1:16" ht="12.75">
      <c r="A25" t="s">
        <v>208</v>
      </c>
      <c r="B25">
        <v>180</v>
      </c>
      <c r="C25" s="36">
        <v>1.037</v>
      </c>
      <c r="D25">
        <v>180</v>
      </c>
      <c r="E25" s="38">
        <v>8.5</v>
      </c>
      <c r="F25" s="38">
        <v>14</v>
      </c>
      <c r="G25" s="38">
        <v>122</v>
      </c>
      <c r="H25" s="38">
        <v>65.3</v>
      </c>
      <c r="I25">
        <v>3831</v>
      </c>
      <c r="J25" s="38">
        <v>1363</v>
      </c>
      <c r="K25" s="38">
        <v>481.5</v>
      </c>
      <c r="L25" s="38">
        <v>231</v>
      </c>
      <c r="M25" s="38">
        <v>425.7</v>
      </c>
      <c r="N25" s="38">
        <v>151.4</v>
      </c>
      <c r="O25" s="37">
        <v>4.57</v>
      </c>
      <c r="P25" s="37">
        <v>7.66</v>
      </c>
    </row>
    <row r="26" spans="1:16" ht="12.75">
      <c r="A26" t="s">
        <v>209</v>
      </c>
      <c r="B26">
        <v>200</v>
      </c>
      <c r="C26" s="36">
        <v>1.151</v>
      </c>
      <c r="D26">
        <v>200</v>
      </c>
      <c r="E26" s="38">
        <v>9</v>
      </c>
      <c r="F26" s="38">
        <v>15</v>
      </c>
      <c r="G26" s="38">
        <v>134</v>
      </c>
      <c r="H26" s="38">
        <v>78.1</v>
      </c>
      <c r="I26">
        <v>5697</v>
      </c>
      <c r="J26" s="38">
        <v>2003</v>
      </c>
      <c r="K26" s="38">
        <v>642.6</v>
      </c>
      <c r="L26" s="38">
        <v>305.8</v>
      </c>
      <c r="M26" s="38">
        <v>569.7</v>
      </c>
      <c r="N26" s="38">
        <v>200.3</v>
      </c>
      <c r="O26" s="37">
        <v>5.07</v>
      </c>
      <c r="P26" s="37">
        <v>8.54</v>
      </c>
    </row>
    <row r="27" spans="1:16" ht="12.75">
      <c r="A27" t="s">
        <v>210</v>
      </c>
      <c r="B27">
        <v>220</v>
      </c>
      <c r="C27" s="36">
        <v>1.27</v>
      </c>
      <c r="D27">
        <v>220</v>
      </c>
      <c r="E27" s="38">
        <v>9.5</v>
      </c>
      <c r="F27" s="38">
        <v>16</v>
      </c>
      <c r="G27" s="38">
        <v>152</v>
      </c>
      <c r="H27" s="38">
        <v>91</v>
      </c>
      <c r="I27">
        <v>8091</v>
      </c>
      <c r="J27" s="38">
        <v>2843</v>
      </c>
      <c r="K27" s="38">
        <v>827.1</v>
      </c>
      <c r="L27" s="38">
        <v>393.9</v>
      </c>
      <c r="M27" s="38">
        <v>735.6</v>
      </c>
      <c r="N27" s="38">
        <v>258.5</v>
      </c>
      <c r="O27" s="37">
        <v>5.59</v>
      </c>
      <c r="P27" s="37">
        <v>9.43</v>
      </c>
    </row>
    <row r="28" spans="1:16" ht="12.75">
      <c r="A28" t="s">
        <v>211</v>
      </c>
      <c r="B28">
        <v>240</v>
      </c>
      <c r="C28" s="36">
        <v>1.384</v>
      </c>
      <c r="D28">
        <v>240</v>
      </c>
      <c r="E28" s="38">
        <v>10</v>
      </c>
      <c r="F28" s="38">
        <v>17</v>
      </c>
      <c r="G28" s="38">
        <v>164</v>
      </c>
      <c r="H28" s="38">
        <v>106</v>
      </c>
      <c r="I28">
        <v>11260</v>
      </c>
      <c r="J28" s="38">
        <v>3923</v>
      </c>
      <c r="K28" s="38">
        <v>1053.2</v>
      </c>
      <c r="L28" s="38">
        <v>498.4</v>
      </c>
      <c r="M28" s="38">
        <v>938.3</v>
      </c>
      <c r="N28" s="38">
        <v>326.9</v>
      </c>
      <c r="O28" s="37">
        <v>6.08</v>
      </c>
      <c r="P28" s="37">
        <v>10.31</v>
      </c>
    </row>
    <row r="29" spans="1:16" ht="12.75">
      <c r="A29" t="s">
        <v>212</v>
      </c>
      <c r="B29">
        <v>260</v>
      </c>
      <c r="C29" s="36">
        <v>1.499</v>
      </c>
      <c r="D29">
        <v>260</v>
      </c>
      <c r="E29" s="38">
        <v>10</v>
      </c>
      <c r="F29" s="38">
        <v>17.5</v>
      </c>
      <c r="G29" s="38">
        <v>177</v>
      </c>
      <c r="H29" s="38">
        <v>118.5</v>
      </c>
      <c r="I29">
        <v>14921</v>
      </c>
      <c r="J29" s="38">
        <v>5135</v>
      </c>
      <c r="K29" s="38">
        <v>1283</v>
      </c>
      <c r="L29" s="38">
        <v>602.3</v>
      </c>
      <c r="M29" s="38">
        <v>1147.7</v>
      </c>
      <c r="N29" s="38">
        <v>395</v>
      </c>
      <c r="O29" s="37">
        <v>6.58</v>
      </c>
      <c r="P29" s="37">
        <v>11.22</v>
      </c>
    </row>
    <row r="30" spans="1:16" ht="12.75">
      <c r="A30" t="s">
        <v>213</v>
      </c>
      <c r="B30">
        <v>280</v>
      </c>
      <c r="C30" s="36">
        <v>1.618</v>
      </c>
      <c r="D30">
        <v>280</v>
      </c>
      <c r="E30" s="38">
        <v>10.5</v>
      </c>
      <c r="F30" s="38">
        <v>18</v>
      </c>
      <c r="G30" s="38">
        <v>196</v>
      </c>
      <c r="H30" s="38">
        <v>131.4</v>
      </c>
      <c r="I30">
        <v>19272</v>
      </c>
      <c r="J30" s="38">
        <v>6595</v>
      </c>
      <c r="K30" s="38">
        <v>1534.5</v>
      </c>
      <c r="L30" s="38">
        <v>717.6</v>
      </c>
      <c r="M30" s="38">
        <v>1376.5</v>
      </c>
      <c r="N30" s="38">
        <v>471</v>
      </c>
      <c r="O30" s="37">
        <v>7.08</v>
      </c>
      <c r="P30" s="37">
        <v>12.11</v>
      </c>
    </row>
    <row r="31" spans="1:16" ht="12.75">
      <c r="A31" t="s">
        <v>214</v>
      </c>
      <c r="B31">
        <v>300</v>
      </c>
      <c r="C31" s="36">
        <v>1.732</v>
      </c>
      <c r="D31">
        <v>300</v>
      </c>
      <c r="E31" s="38">
        <v>11</v>
      </c>
      <c r="F31" s="38">
        <v>19</v>
      </c>
      <c r="G31" s="38">
        <v>208</v>
      </c>
      <c r="H31" s="38">
        <v>149.1</v>
      </c>
      <c r="I31">
        <v>25168</v>
      </c>
      <c r="J31" s="38">
        <v>8563</v>
      </c>
      <c r="K31" s="38">
        <v>1868.8</v>
      </c>
      <c r="L31" s="38">
        <v>870.1</v>
      </c>
      <c r="M31" s="38">
        <v>1677.8</v>
      </c>
      <c r="N31" s="38">
        <v>570.9</v>
      </c>
      <c r="O31" s="37">
        <v>7.58</v>
      </c>
      <c r="P31" s="37">
        <v>12.99</v>
      </c>
    </row>
    <row r="32" spans="1:16" ht="12.75">
      <c r="A32" t="s">
        <v>215</v>
      </c>
      <c r="B32">
        <v>320</v>
      </c>
      <c r="C32" s="36">
        <v>1.771</v>
      </c>
      <c r="D32">
        <v>300</v>
      </c>
      <c r="E32" s="38">
        <v>11.5</v>
      </c>
      <c r="F32" s="38">
        <v>20.5</v>
      </c>
      <c r="G32" s="38">
        <v>225</v>
      </c>
      <c r="H32" s="38">
        <v>161.4</v>
      </c>
      <c r="I32">
        <v>30826</v>
      </c>
      <c r="J32" s="38">
        <v>9239</v>
      </c>
      <c r="K32" s="38">
        <v>2149.4</v>
      </c>
      <c r="L32" s="38">
        <v>939.1</v>
      </c>
      <c r="M32" s="38">
        <v>1926.6</v>
      </c>
      <c r="N32" s="38">
        <v>615.9</v>
      </c>
      <c r="O32" s="37">
        <v>7.57</v>
      </c>
      <c r="P32" s="37">
        <v>13.82</v>
      </c>
    </row>
    <row r="33" spans="1:16" ht="12.75">
      <c r="A33" t="s">
        <v>216</v>
      </c>
      <c r="B33">
        <v>340</v>
      </c>
      <c r="C33" s="36">
        <v>1.81</v>
      </c>
      <c r="D33">
        <v>300</v>
      </c>
      <c r="E33" s="38">
        <v>12</v>
      </c>
      <c r="F33" s="38">
        <v>21.5</v>
      </c>
      <c r="G33" s="38">
        <v>243</v>
      </c>
      <c r="H33" s="38">
        <v>170.9</v>
      </c>
      <c r="I33">
        <v>36659</v>
      </c>
      <c r="J33" s="38">
        <v>9690</v>
      </c>
      <c r="K33" s="38">
        <v>2408.3</v>
      </c>
      <c r="L33" s="38">
        <v>985.7</v>
      </c>
      <c r="M33" s="38">
        <v>2156.4</v>
      </c>
      <c r="N33" s="38">
        <v>646</v>
      </c>
      <c r="O33" s="37">
        <v>7.53</v>
      </c>
      <c r="P33" s="37">
        <v>14.65</v>
      </c>
    </row>
    <row r="34" spans="1:16" ht="12.75">
      <c r="A34" t="s">
        <v>217</v>
      </c>
      <c r="B34">
        <v>360</v>
      </c>
      <c r="C34" s="36">
        <v>1.849</v>
      </c>
      <c r="D34">
        <v>300</v>
      </c>
      <c r="E34" s="38">
        <v>12.5</v>
      </c>
      <c r="F34" s="38">
        <v>22.5</v>
      </c>
      <c r="G34" s="38">
        <v>261</v>
      </c>
      <c r="H34" s="38">
        <v>180.6</v>
      </c>
      <c r="I34">
        <v>43196</v>
      </c>
      <c r="J34" s="38">
        <v>10141</v>
      </c>
      <c r="K34" s="38">
        <v>2683.2</v>
      </c>
      <c r="L34" s="38">
        <v>1032.5</v>
      </c>
      <c r="M34" s="38">
        <v>2399.8</v>
      </c>
      <c r="N34" s="38">
        <v>676.1</v>
      </c>
      <c r="O34" s="37">
        <v>7.49</v>
      </c>
      <c r="P34" s="37">
        <v>15.46</v>
      </c>
    </row>
    <row r="35" spans="1:16" ht="12.75">
      <c r="A35" t="s">
        <v>218</v>
      </c>
      <c r="B35">
        <v>400</v>
      </c>
      <c r="C35" s="36">
        <v>1.927</v>
      </c>
      <c r="D35">
        <v>300</v>
      </c>
      <c r="E35" s="38">
        <v>13.5</v>
      </c>
      <c r="F35" s="38">
        <v>24</v>
      </c>
      <c r="G35" s="38">
        <v>298</v>
      </c>
      <c r="H35" s="38">
        <v>197.8</v>
      </c>
      <c r="I35">
        <v>57684</v>
      </c>
      <c r="J35" s="38">
        <v>10819</v>
      </c>
      <c r="K35" s="38">
        <v>3231.9</v>
      </c>
      <c r="L35" s="38">
        <v>1104</v>
      </c>
      <c r="M35" s="38">
        <v>2884.2</v>
      </c>
      <c r="N35" s="38">
        <v>721.3</v>
      </c>
      <c r="O35" s="37">
        <v>7.4</v>
      </c>
      <c r="P35" s="37">
        <v>17.08</v>
      </c>
    </row>
    <row r="36" spans="1:16" ht="12.75">
      <c r="A36" t="s">
        <v>219</v>
      </c>
      <c r="B36">
        <v>450</v>
      </c>
      <c r="C36" s="36">
        <v>2.026</v>
      </c>
      <c r="D36">
        <v>300</v>
      </c>
      <c r="E36" s="38">
        <v>14</v>
      </c>
      <c r="F36" s="38">
        <v>26</v>
      </c>
      <c r="G36" s="38">
        <v>344</v>
      </c>
      <c r="H36" s="38">
        <v>218</v>
      </c>
      <c r="I36">
        <v>57684</v>
      </c>
      <c r="J36" s="38">
        <v>11721</v>
      </c>
      <c r="K36" s="38">
        <v>3982.6</v>
      </c>
      <c r="L36" s="38">
        <v>1197.7</v>
      </c>
      <c r="M36" s="38">
        <v>3550.8</v>
      </c>
      <c r="N36" s="38">
        <v>781.4</v>
      </c>
      <c r="O36" s="37">
        <v>7.33</v>
      </c>
      <c r="P36" s="37">
        <v>19.14</v>
      </c>
    </row>
    <row r="37" spans="1:16" ht="12.75">
      <c r="A37" t="s">
        <v>220</v>
      </c>
      <c r="B37">
        <v>500</v>
      </c>
      <c r="C37" s="36">
        <v>2.125</v>
      </c>
      <c r="D37">
        <v>300</v>
      </c>
      <c r="E37" s="38">
        <v>14.5</v>
      </c>
      <c r="F37" s="38">
        <v>28</v>
      </c>
      <c r="G37" s="38">
        <v>390</v>
      </c>
      <c r="H37" s="38">
        <v>238.6</v>
      </c>
      <c r="I37">
        <v>107181</v>
      </c>
      <c r="J37" s="38">
        <v>12624</v>
      </c>
      <c r="K37" s="38">
        <v>4814.8</v>
      </c>
      <c r="L37" s="38">
        <v>1291.7</v>
      </c>
      <c r="M37" s="38">
        <v>4287.3</v>
      </c>
      <c r="N37" s="38">
        <v>841.6</v>
      </c>
      <c r="O37" s="37">
        <v>7.27</v>
      </c>
      <c r="P37" s="37">
        <v>21.19</v>
      </c>
    </row>
    <row r="38" spans="1:16" ht="12.75">
      <c r="A38" t="s">
        <v>221</v>
      </c>
      <c r="B38">
        <v>550</v>
      </c>
      <c r="C38" s="36">
        <v>2.224</v>
      </c>
      <c r="D38">
        <v>300</v>
      </c>
      <c r="E38" s="38">
        <v>15</v>
      </c>
      <c r="F38" s="38">
        <v>29</v>
      </c>
      <c r="G38" s="38">
        <v>438</v>
      </c>
      <c r="H38" s="38">
        <v>254.1</v>
      </c>
      <c r="I38">
        <v>136698</v>
      </c>
      <c r="J38" s="38">
        <v>13077</v>
      </c>
      <c r="K38" s="38">
        <v>5590.9</v>
      </c>
      <c r="L38" s="38">
        <v>1341.2</v>
      </c>
      <c r="M38" s="38">
        <v>4970.8</v>
      </c>
      <c r="N38" s="38">
        <v>871.8</v>
      </c>
      <c r="O38" s="37">
        <v>7.17</v>
      </c>
      <c r="P38" s="37">
        <v>23.2</v>
      </c>
    </row>
    <row r="39" spans="1:16" ht="12.75">
      <c r="A39" t="s">
        <v>222</v>
      </c>
      <c r="B39">
        <v>600</v>
      </c>
      <c r="C39" s="36">
        <v>2.323</v>
      </c>
      <c r="D39">
        <v>300</v>
      </c>
      <c r="E39" s="38">
        <v>15.5</v>
      </c>
      <c r="F39" s="38">
        <v>30</v>
      </c>
      <c r="G39" s="38">
        <v>486</v>
      </c>
      <c r="H39" s="38">
        <v>270</v>
      </c>
      <c r="I39">
        <v>171050</v>
      </c>
      <c r="J39" s="38">
        <v>13530</v>
      </c>
      <c r="K39" s="38">
        <v>6425.4</v>
      </c>
      <c r="L39" s="38">
        <v>1391.1</v>
      </c>
      <c r="M39" s="38">
        <v>5701.7</v>
      </c>
      <c r="N39" s="38">
        <v>902</v>
      </c>
      <c r="O39" s="37">
        <v>7.08</v>
      </c>
      <c r="P39" s="37">
        <v>25.17</v>
      </c>
    </row>
    <row r="40" spans="1:16" ht="12.75">
      <c r="A40" t="s">
        <v>166</v>
      </c>
      <c r="B40">
        <v>120</v>
      </c>
      <c r="C40" s="36">
        <v>0.619</v>
      </c>
      <c r="D40">
        <v>106</v>
      </c>
      <c r="E40" s="38">
        <v>12</v>
      </c>
      <c r="F40" s="38">
        <v>20</v>
      </c>
      <c r="G40" s="38">
        <v>56</v>
      </c>
      <c r="H40" s="38">
        <v>53.2</v>
      </c>
      <c r="I40" s="39">
        <v>1143</v>
      </c>
      <c r="J40" s="39">
        <v>399</v>
      </c>
      <c r="K40" s="38">
        <v>235.8</v>
      </c>
      <c r="L40" s="38">
        <v>116.3</v>
      </c>
      <c r="M40" s="38">
        <v>190.4</v>
      </c>
      <c r="N40" s="38">
        <v>75.3</v>
      </c>
      <c r="O40" s="37">
        <v>2.74</v>
      </c>
      <c r="P40" s="37">
        <v>4.63</v>
      </c>
    </row>
    <row r="41" spans="1:16" ht="12.75">
      <c r="A41" t="s">
        <v>167</v>
      </c>
      <c r="B41">
        <v>140</v>
      </c>
      <c r="C41" s="36">
        <v>0.738</v>
      </c>
      <c r="D41">
        <v>126</v>
      </c>
      <c r="E41" s="38">
        <v>12.5</v>
      </c>
      <c r="F41" s="38">
        <v>21</v>
      </c>
      <c r="G41" s="38">
        <v>74</v>
      </c>
      <c r="H41" s="38">
        <v>66.4</v>
      </c>
      <c r="I41" s="39">
        <v>2018</v>
      </c>
      <c r="J41" s="39">
        <v>703</v>
      </c>
      <c r="K41" s="38">
        <v>350.6</v>
      </c>
      <c r="L41" s="38">
        <v>171.6</v>
      </c>
      <c r="M41" s="38">
        <v>288.2</v>
      </c>
      <c r="N41" s="38">
        <v>111.6</v>
      </c>
      <c r="O41" s="37">
        <v>3.25</v>
      </c>
      <c r="P41" s="37">
        <v>5.51</v>
      </c>
    </row>
    <row r="42" spans="1:16" ht="12.75">
      <c r="A42" t="s">
        <v>168</v>
      </c>
      <c r="B42">
        <v>160</v>
      </c>
      <c r="C42" s="36">
        <v>0.857</v>
      </c>
      <c r="D42">
        <v>146</v>
      </c>
      <c r="E42" s="38">
        <v>13</v>
      </c>
      <c r="F42" s="38">
        <v>22</v>
      </c>
      <c r="G42" s="38">
        <v>92</v>
      </c>
      <c r="H42" s="38">
        <v>80.6</v>
      </c>
      <c r="I42" s="39">
        <v>3291</v>
      </c>
      <c r="J42" s="39">
        <v>1144</v>
      </c>
      <c r="K42" s="38">
        <v>493.8</v>
      </c>
      <c r="L42" s="38">
        <v>240.5</v>
      </c>
      <c r="M42" s="38">
        <v>411.4</v>
      </c>
      <c r="N42" s="38">
        <v>156.8</v>
      </c>
      <c r="O42" s="37">
        <v>3.77</v>
      </c>
      <c r="P42" s="37">
        <v>6.39</v>
      </c>
    </row>
    <row r="43" spans="1:16" ht="12.75">
      <c r="A43" t="s">
        <v>169</v>
      </c>
      <c r="B43">
        <v>180</v>
      </c>
      <c r="C43" s="36">
        <v>0.97</v>
      </c>
      <c r="D43">
        <v>166</v>
      </c>
      <c r="E43" s="38">
        <v>14</v>
      </c>
      <c r="F43" s="38">
        <v>23</v>
      </c>
      <c r="G43" s="38">
        <v>104</v>
      </c>
      <c r="H43" s="38">
        <v>97.1</v>
      </c>
      <c r="I43" s="39">
        <v>5098</v>
      </c>
      <c r="J43" s="39">
        <v>1759</v>
      </c>
      <c r="K43" s="38">
        <v>674.6</v>
      </c>
      <c r="L43" s="38">
        <v>325.5</v>
      </c>
      <c r="M43" s="38">
        <v>566.5</v>
      </c>
      <c r="N43" s="38">
        <v>211.9</v>
      </c>
      <c r="O43" s="37">
        <v>4.26</v>
      </c>
      <c r="P43" s="37">
        <v>7.25</v>
      </c>
    </row>
    <row r="44" spans="1:16" ht="12.75">
      <c r="A44" t="s">
        <v>170</v>
      </c>
      <c r="B44">
        <v>200</v>
      </c>
      <c r="C44" s="36">
        <v>1.089</v>
      </c>
      <c r="D44">
        <v>186</v>
      </c>
      <c r="E44" s="38">
        <v>14.5</v>
      </c>
      <c r="F44" s="38">
        <v>24</v>
      </c>
      <c r="G44" s="38">
        <v>122</v>
      </c>
      <c r="H44" s="38">
        <v>113.3</v>
      </c>
      <c r="I44" s="39">
        <v>7483</v>
      </c>
      <c r="J44" s="39">
        <v>2580</v>
      </c>
      <c r="K44" s="38">
        <v>883.5</v>
      </c>
      <c r="L44" s="38">
        <v>425.2</v>
      </c>
      <c r="M44" s="38">
        <v>748.3</v>
      </c>
      <c r="N44" s="38">
        <v>277.4</v>
      </c>
      <c r="O44" s="37">
        <v>4.77</v>
      </c>
      <c r="P44" s="37">
        <v>8.13</v>
      </c>
    </row>
    <row r="45" spans="1:16" ht="12.75">
      <c r="A45" t="s">
        <v>171</v>
      </c>
      <c r="B45">
        <v>220</v>
      </c>
      <c r="C45" s="36">
        <v>1.203</v>
      </c>
      <c r="D45">
        <v>206</v>
      </c>
      <c r="E45" s="38">
        <v>15</v>
      </c>
      <c r="F45" s="38">
        <v>25</v>
      </c>
      <c r="G45" s="38">
        <v>134</v>
      </c>
      <c r="H45" s="38">
        <v>131.3</v>
      </c>
      <c r="I45" s="39">
        <v>10642</v>
      </c>
      <c r="J45" s="39">
        <v>3651</v>
      </c>
      <c r="K45" s="38">
        <v>1135.2</v>
      </c>
      <c r="L45" s="38">
        <v>543.2</v>
      </c>
      <c r="M45" s="38">
        <v>967.5</v>
      </c>
      <c r="N45" s="38">
        <v>354.5</v>
      </c>
      <c r="O45" s="37">
        <v>5.27</v>
      </c>
      <c r="P45" s="37">
        <v>9</v>
      </c>
    </row>
    <row r="46" spans="1:16" ht="12.75">
      <c r="A46" t="s">
        <v>172</v>
      </c>
      <c r="B46">
        <v>240</v>
      </c>
      <c r="C46" s="36">
        <v>1.322</v>
      </c>
      <c r="D46">
        <v>226</v>
      </c>
      <c r="E46" s="38">
        <v>15.5</v>
      </c>
      <c r="F46" s="38">
        <v>26</v>
      </c>
      <c r="G46" s="38">
        <v>152</v>
      </c>
      <c r="H46" s="38">
        <v>149.4</v>
      </c>
      <c r="I46" s="39">
        <v>14605</v>
      </c>
      <c r="J46" s="39">
        <v>5012</v>
      </c>
      <c r="K46" s="38">
        <v>1419.5</v>
      </c>
      <c r="L46" s="38">
        <v>678.6</v>
      </c>
      <c r="M46" s="38">
        <v>1217.1</v>
      </c>
      <c r="N46" s="38">
        <v>443.5</v>
      </c>
      <c r="O46" s="37">
        <v>5.79</v>
      </c>
      <c r="P46" s="37">
        <v>9.89</v>
      </c>
    </row>
    <row r="47" spans="1:16" ht="12.75">
      <c r="A47" t="s">
        <v>173</v>
      </c>
      <c r="B47">
        <v>270</v>
      </c>
      <c r="C47" s="36">
        <v>1.46</v>
      </c>
      <c r="D47">
        <v>248</v>
      </c>
      <c r="E47" s="38">
        <v>18</v>
      </c>
      <c r="F47" s="38">
        <v>32</v>
      </c>
      <c r="G47" s="38">
        <v>164</v>
      </c>
      <c r="H47" s="38">
        <v>199.6</v>
      </c>
      <c r="I47" s="39">
        <v>24290</v>
      </c>
      <c r="J47" s="39">
        <v>8153</v>
      </c>
      <c r="K47" s="38">
        <v>2117</v>
      </c>
      <c r="L47" s="38">
        <v>1005.9</v>
      </c>
      <c r="M47" s="38">
        <v>1799.3</v>
      </c>
      <c r="N47" s="38">
        <v>657.5</v>
      </c>
      <c r="O47" s="37">
        <v>6.39</v>
      </c>
      <c r="P47" s="37">
        <v>11.03</v>
      </c>
    </row>
    <row r="48" spans="1:16" ht="12.75">
      <c r="A48" t="s">
        <v>174</v>
      </c>
      <c r="B48">
        <v>290</v>
      </c>
      <c r="C48" s="36">
        <v>1.575</v>
      </c>
      <c r="D48">
        <v>268</v>
      </c>
      <c r="E48" s="38">
        <v>18</v>
      </c>
      <c r="F48" s="38">
        <v>32.5</v>
      </c>
      <c r="G48" s="38">
        <v>177</v>
      </c>
      <c r="H48" s="38">
        <v>219.7</v>
      </c>
      <c r="I48" s="39">
        <v>31308</v>
      </c>
      <c r="J48" s="39">
        <v>10449</v>
      </c>
      <c r="K48" s="38">
        <v>2523.7</v>
      </c>
      <c r="L48" s="38">
        <v>1192.5</v>
      </c>
      <c r="M48" s="38">
        <v>2159.2</v>
      </c>
      <c r="N48" s="38">
        <v>779.7</v>
      </c>
      <c r="O48" s="37">
        <v>6.9</v>
      </c>
      <c r="P48" s="37">
        <v>11.94</v>
      </c>
    </row>
    <row r="49" spans="1:16" ht="12.75">
      <c r="A49" t="s">
        <v>175</v>
      </c>
      <c r="B49">
        <v>310</v>
      </c>
      <c r="C49" s="36">
        <v>1.694</v>
      </c>
      <c r="D49">
        <v>288</v>
      </c>
      <c r="E49" s="38">
        <v>18.5</v>
      </c>
      <c r="F49" s="38">
        <v>33</v>
      </c>
      <c r="G49" s="38">
        <v>196</v>
      </c>
      <c r="H49" s="38">
        <v>240.2</v>
      </c>
      <c r="I49" s="39">
        <v>39549</v>
      </c>
      <c r="J49" s="39">
        <v>13163</v>
      </c>
      <c r="K49" s="38">
        <v>2965.7</v>
      </c>
      <c r="L49" s="38">
        <v>1396.7</v>
      </c>
      <c r="M49" s="38">
        <v>2551.5</v>
      </c>
      <c r="N49" s="38">
        <v>914.1</v>
      </c>
      <c r="O49" s="37">
        <v>7.4</v>
      </c>
      <c r="P49" s="37">
        <v>12.83</v>
      </c>
    </row>
    <row r="50" spans="1:16" ht="12.75">
      <c r="A50" t="s">
        <v>176</v>
      </c>
      <c r="B50">
        <v>340</v>
      </c>
      <c r="C50" s="36">
        <v>1.832</v>
      </c>
      <c r="D50">
        <v>310</v>
      </c>
      <c r="E50" s="38">
        <v>21</v>
      </c>
      <c r="F50" s="38">
        <v>39</v>
      </c>
      <c r="G50" s="38">
        <v>208</v>
      </c>
      <c r="H50" s="38">
        <v>303.1</v>
      </c>
      <c r="I50" s="39">
        <v>59203</v>
      </c>
      <c r="J50" s="39">
        <v>19403</v>
      </c>
      <c r="K50" s="38">
        <v>4077.8</v>
      </c>
      <c r="L50" s="38">
        <v>1913.2</v>
      </c>
      <c r="M50" s="38">
        <v>3482.5</v>
      </c>
      <c r="N50" s="38">
        <v>1251.8</v>
      </c>
      <c r="O50" s="37">
        <v>8</v>
      </c>
      <c r="P50" s="37">
        <v>13.98</v>
      </c>
    </row>
    <row r="51" spans="1:16" ht="12.75">
      <c r="A51" t="s">
        <v>177</v>
      </c>
      <c r="B51">
        <v>359</v>
      </c>
      <c r="C51" s="36">
        <v>1.866</v>
      </c>
      <c r="D51">
        <v>309</v>
      </c>
      <c r="E51" s="38">
        <v>21</v>
      </c>
      <c r="F51" s="38">
        <v>40</v>
      </c>
      <c r="G51" s="38">
        <v>225</v>
      </c>
      <c r="H51" s="38">
        <v>312.1</v>
      </c>
      <c r="I51" s="39">
        <v>68137</v>
      </c>
      <c r="J51" s="39">
        <v>19709</v>
      </c>
      <c r="K51" s="38">
        <v>4435.2</v>
      </c>
      <c r="L51" s="38">
        <v>1950.7</v>
      </c>
      <c r="M51" s="38">
        <v>3795.9</v>
      </c>
      <c r="N51" s="38">
        <v>1275.7</v>
      </c>
      <c r="O51" s="37">
        <v>7.95</v>
      </c>
      <c r="P51" s="37">
        <v>14.78</v>
      </c>
    </row>
    <row r="52" spans="1:16" ht="12.75">
      <c r="A52" t="s">
        <v>178</v>
      </c>
      <c r="B52">
        <v>377</v>
      </c>
      <c r="C52" s="36">
        <v>1.902</v>
      </c>
      <c r="D52">
        <v>309</v>
      </c>
      <c r="E52" s="38">
        <v>21</v>
      </c>
      <c r="F52" s="38">
        <v>40</v>
      </c>
      <c r="G52" s="38">
        <v>243</v>
      </c>
      <c r="H52" s="38">
        <v>315.8</v>
      </c>
      <c r="I52" s="39">
        <v>76374</v>
      </c>
      <c r="J52" s="39">
        <v>19711</v>
      </c>
      <c r="K52" s="38">
        <v>4717.7</v>
      </c>
      <c r="L52" s="38">
        <v>1952.7</v>
      </c>
      <c r="M52" s="38">
        <v>4051.7</v>
      </c>
      <c r="N52" s="38">
        <v>1275.8</v>
      </c>
      <c r="O52" s="37">
        <v>7.9</v>
      </c>
      <c r="P52" s="37">
        <v>15.55</v>
      </c>
    </row>
    <row r="53" spans="1:16" ht="12.75">
      <c r="A53" t="s">
        <v>179</v>
      </c>
      <c r="B53">
        <v>395</v>
      </c>
      <c r="C53" s="36">
        <v>1.934</v>
      </c>
      <c r="D53">
        <v>308</v>
      </c>
      <c r="E53" s="38">
        <v>21</v>
      </c>
      <c r="F53" s="38">
        <v>40</v>
      </c>
      <c r="G53" s="38">
        <v>261</v>
      </c>
      <c r="H53" s="38">
        <v>318.8</v>
      </c>
      <c r="I53" s="39">
        <v>84870</v>
      </c>
      <c r="J53" s="39">
        <v>19522</v>
      </c>
      <c r="K53" s="38">
        <v>4989.5</v>
      </c>
      <c r="L53" s="38">
        <v>1942.4</v>
      </c>
      <c r="M53" s="38">
        <v>4297.2</v>
      </c>
      <c r="N53" s="38">
        <v>1267.6</v>
      </c>
      <c r="O53" s="37">
        <v>7.83</v>
      </c>
      <c r="P53" s="37">
        <v>16.32</v>
      </c>
    </row>
    <row r="54" spans="1:16" ht="12.75">
      <c r="A54" t="s">
        <v>180</v>
      </c>
      <c r="B54">
        <v>432</v>
      </c>
      <c r="C54" s="36">
        <v>2.004</v>
      </c>
      <c r="D54">
        <v>307</v>
      </c>
      <c r="E54" s="38">
        <v>21</v>
      </c>
      <c r="F54" s="38">
        <v>40</v>
      </c>
      <c r="G54" s="38">
        <v>298</v>
      </c>
      <c r="H54" s="38">
        <v>325.8</v>
      </c>
      <c r="I54" s="39">
        <v>104123</v>
      </c>
      <c r="J54" s="39">
        <v>19336</v>
      </c>
      <c r="K54" s="38">
        <v>5570.8</v>
      </c>
      <c r="L54" s="38">
        <v>1934.1</v>
      </c>
      <c r="M54" s="38">
        <v>4820.5</v>
      </c>
      <c r="N54" s="38">
        <v>1259.6</v>
      </c>
      <c r="O54" s="37">
        <v>7.7</v>
      </c>
      <c r="P54" s="37">
        <v>17.88</v>
      </c>
    </row>
    <row r="55" spans="1:16" ht="12.75">
      <c r="A55" t="s">
        <v>181</v>
      </c>
      <c r="B55">
        <v>478</v>
      </c>
      <c r="C55" s="36">
        <v>2.096</v>
      </c>
      <c r="D55">
        <v>307</v>
      </c>
      <c r="E55" s="38">
        <v>21</v>
      </c>
      <c r="F55" s="38">
        <v>40</v>
      </c>
      <c r="G55" s="38">
        <v>344</v>
      </c>
      <c r="H55" s="38">
        <v>335.4</v>
      </c>
      <c r="I55" s="39">
        <v>131489</v>
      </c>
      <c r="J55" s="39">
        <v>19339</v>
      </c>
      <c r="K55" s="38">
        <v>6331.2</v>
      </c>
      <c r="L55" s="38">
        <v>1939.2</v>
      </c>
      <c r="M55" s="38">
        <v>5501.6</v>
      </c>
      <c r="N55" s="38">
        <v>1259.9</v>
      </c>
      <c r="O55" s="37">
        <v>7.59</v>
      </c>
      <c r="P55" s="37">
        <v>19.8</v>
      </c>
    </row>
    <row r="56" spans="1:16" ht="12.75">
      <c r="A56" t="s">
        <v>182</v>
      </c>
      <c r="B56">
        <v>524</v>
      </c>
      <c r="C56" s="36">
        <v>2.184</v>
      </c>
      <c r="D56">
        <v>306</v>
      </c>
      <c r="E56" s="38">
        <v>21</v>
      </c>
      <c r="F56" s="38">
        <v>40</v>
      </c>
      <c r="G56" s="38">
        <v>390</v>
      </c>
      <c r="H56" s="38">
        <v>344.3</v>
      </c>
      <c r="I56" s="39">
        <v>161935</v>
      </c>
      <c r="J56" s="39">
        <v>19155</v>
      </c>
      <c r="K56" s="38">
        <v>7094.5</v>
      </c>
      <c r="L56" s="38">
        <v>1932</v>
      </c>
      <c r="M56" s="38">
        <v>6180.7</v>
      </c>
      <c r="N56" s="38">
        <v>1251.9</v>
      </c>
      <c r="O56" s="37">
        <v>7.46</v>
      </c>
      <c r="P56" s="37">
        <v>21.69</v>
      </c>
    </row>
    <row r="57" spans="1:16" ht="12.75">
      <c r="A57" t="s">
        <v>183</v>
      </c>
      <c r="B57">
        <v>572</v>
      </c>
      <c r="C57" s="36">
        <v>2.28</v>
      </c>
      <c r="D57">
        <v>306</v>
      </c>
      <c r="E57" s="38">
        <v>21</v>
      </c>
      <c r="F57" s="38">
        <v>40</v>
      </c>
      <c r="G57" s="38">
        <v>438</v>
      </c>
      <c r="H57" s="38">
        <v>354.4</v>
      </c>
      <c r="I57" s="39">
        <v>197991</v>
      </c>
      <c r="J57" s="39">
        <v>19158</v>
      </c>
      <c r="K57" s="38">
        <v>7933</v>
      </c>
      <c r="L57" s="38">
        <v>1937.3</v>
      </c>
      <c r="M57" s="38">
        <v>6922.8</v>
      </c>
      <c r="N57" s="38">
        <v>1252.2</v>
      </c>
      <c r="O57" s="37">
        <v>7.35</v>
      </c>
      <c r="P57" s="37">
        <v>23.64</v>
      </c>
    </row>
    <row r="58" spans="1:16" ht="12.75">
      <c r="A58" t="s">
        <v>184</v>
      </c>
      <c r="B58">
        <v>620</v>
      </c>
      <c r="C58" s="36">
        <v>2.372</v>
      </c>
      <c r="D58">
        <v>305</v>
      </c>
      <c r="E58" s="38">
        <v>21</v>
      </c>
      <c r="F58" s="38">
        <v>40</v>
      </c>
      <c r="G58" s="38">
        <v>486</v>
      </c>
      <c r="H58" s="38">
        <v>363.7</v>
      </c>
      <c r="I58" s="39">
        <v>237456</v>
      </c>
      <c r="J58" s="39">
        <v>18975</v>
      </c>
      <c r="K58" s="38">
        <v>8772.4</v>
      </c>
      <c r="L58" s="38">
        <v>1930.4</v>
      </c>
      <c r="M58" s="38">
        <v>7659.9</v>
      </c>
      <c r="N58" s="38">
        <v>1244.3</v>
      </c>
      <c r="O58" s="37">
        <v>7.22</v>
      </c>
      <c r="P58" s="37">
        <v>25.55</v>
      </c>
    </row>
    <row r="59" spans="1:16" ht="12.75">
      <c r="A59" t="s">
        <v>280</v>
      </c>
      <c r="B59">
        <v>80</v>
      </c>
      <c r="C59" s="36">
        <v>0.328</v>
      </c>
      <c r="D59">
        <v>46</v>
      </c>
      <c r="E59" s="38">
        <v>3.8</v>
      </c>
      <c r="F59" s="38">
        <v>5.2</v>
      </c>
      <c r="G59" s="38">
        <v>59.6</v>
      </c>
      <c r="H59" s="38">
        <v>7.6</v>
      </c>
      <c r="I59" s="39">
        <v>80</v>
      </c>
      <c r="J59" s="39">
        <v>8</v>
      </c>
      <c r="K59" s="38">
        <v>23.2</v>
      </c>
      <c r="L59" s="38">
        <v>5.8</v>
      </c>
      <c r="M59" s="38">
        <v>20</v>
      </c>
      <c r="N59" s="38">
        <v>3.7</v>
      </c>
      <c r="O59" s="37">
        <v>1.05</v>
      </c>
      <c r="P59" s="37">
        <v>3.24</v>
      </c>
    </row>
    <row r="60" spans="1:16" ht="12.75">
      <c r="A60" t="s">
        <v>149</v>
      </c>
      <c r="B60">
        <v>100</v>
      </c>
      <c r="C60" s="36">
        <v>0.4</v>
      </c>
      <c r="D60">
        <v>55</v>
      </c>
      <c r="E60" s="38">
        <v>4.1</v>
      </c>
      <c r="F60" s="38">
        <v>5.7</v>
      </c>
      <c r="G60" s="38">
        <v>74.6</v>
      </c>
      <c r="H60" s="38">
        <v>10.3</v>
      </c>
      <c r="I60" s="39">
        <v>171</v>
      </c>
      <c r="J60" s="39">
        <v>16</v>
      </c>
      <c r="K60" s="38">
        <v>39.4</v>
      </c>
      <c r="L60" s="38">
        <v>9.1</v>
      </c>
      <c r="M60" s="38">
        <v>34.2</v>
      </c>
      <c r="N60" s="38">
        <v>5.8</v>
      </c>
      <c r="O60" s="37">
        <v>1.24</v>
      </c>
      <c r="P60" s="37">
        <v>4.07</v>
      </c>
    </row>
    <row r="61" spans="1:16" ht="12.75">
      <c r="A61" t="s">
        <v>150</v>
      </c>
      <c r="B61">
        <v>120</v>
      </c>
      <c r="C61" s="36">
        <v>0.475</v>
      </c>
      <c r="D61">
        <v>64</v>
      </c>
      <c r="E61" s="38">
        <v>4.4</v>
      </c>
      <c r="F61" s="38">
        <v>6.3</v>
      </c>
      <c r="G61" s="38">
        <v>93.4</v>
      </c>
      <c r="H61" s="38">
        <v>13.2</v>
      </c>
      <c r="I61" s="39">
        <v>318</v>
      </c>
      <c r="J61" s="39">
        <v>28</v>
      </c>
      <c r="K61" s="38">
        <v>60.7</v>
      </c>
      <c r="L61" s="38">
        <v>13.6</v>
      </c>
      <c r="M61" s="38">
        <v>53</v>
      </c>
      <c r="N61" s="38">
        <v>8.6</v>
      </c>
      <c r="O61" s="37">
        <v>1.45</v>
      </c>
      <c r="P61" s="37">
        <v>4.9</v>
      </c>
    </row>
    <row r="62" spans="1:16" ht="12.75">
      <c r="A62" t="s">
        <v>151</v>
      </c>
      <c r="B62">
        <v>140</v>
      </c>
      <c r="C62" s="36">
        <v>0.551</v>
      </c>
      <c r="D62">
        <v>73</v>
      </c>
      <c r="E62" s="38">
        <v>4.7</v>
      </c>
      <c r="F62" s="38">
        <v>6.9</v>
      </c>
      <c r="G62" s="38">
        <v>112.2</v>
      </c>
      <c r="H62" s="38">
        <v>16.4</v>
      </c>
      <c r="I62" s="39">
        <v>541</v>
      </c>
      <c r="J62" s="39">
        <v>45</v>
      </c>
      <c r="K62" s="38">
        <v>88.3</v>
      </c>
      <c r="L62" s="38">
        <v>19.2</v>
      </c>
      <c r="M62" s="38">
        <v>77.3</v>
      </c>
      <c r="N62" s="38">
        <v>12.3</v>
      </c>
      <c r="O62" s="37">
        <v>1.65</v>
      </c>
      <c r="P62" s="37">
        <v>5.74</v>
      </c>
    </row>
    <row r="63" spans="1:16" ht="12.75">
      <c r="A63" t="s">
        <v>152</v>
      </c>
      <c r="B63">
        <v>160</v>
      </c>
      <c r="C63" s="36">
        <v>0.623</v>
      </c>
      <c r="D63">
        <v>82</v>
      </c>
      <c r="E63" s="38">
        <v>5</v>
      </c>
      <c r="F63" s="38">
        <v>7.4</v>
      </c>
      <c r="G63" s="38">
        <v>127.2</v>
      </c>
      <c r="H63" s="38">
        <v>20.1</v>
      </c>
      <c r="I63" s="39">
        <v>869</v>
      </c>
      <c r="J63" s="39">
        <v>68</v>
      </c>
      <c r="K63" s="38">
        <v>123.9</v>
      </c>
      <c r="L63" s="38">
        <v>26.1</v>
      </c>
      <c r="M63" s="38">
        <v>108.7</v>
      </c>
      <c r="N63" s="38">
        <v>16.7</v>
      </c>
      <c r="O63" s="37">
        <v>1.84</v>
      </c>
      <c r="P63" s="37">
        <v>6.58</v>
      </c>
    </row>
    <row r="64" spans="1:16" ht="12.75">
      <c r="A64" t="s">
        <v>153</v>
      </c>
      <c r="B64">
        <v>180</v>
      </c>
      <c r="C64" s="36">
        <v>0.698</v>
      </c>
      <c r="D64">
        <v>91</v>
      </c>
      <c r="E64" s="38">
        <v>5.3</v>
      </c>
      <c r="F64" s="38">
        <v>8</v>
      </c>
      <c r="G64" s="38">
        <v>146</v>
      </c>
      <c r="H64" s="38">
        <v>23.9</v>
      </c>
      <c r="I64" s="39">
        <v>1317</v>
      </c>
      <c r="J64" s="39">
        <v>101</v>
      </c>
      <c r="K64" s="38">
        <v>166.4</v>
      </c>
      <c r="L64" s="38">
        <v>34.6</v>
      </c>
      <c r="M64" s="38">
        <v>146.3</v>
      </c>
      <c r="N64" s="38">
        <v>22.2</v>
      </c>
      <c r="O64" s="37">
        <v>2.05</v>
      </c>
      <c r="P64" s="37">
        <v>7.42</v>
      </c>
    </row>
    <row r="65" spans="1:16" ht="12.75">
      <c r="A65" t="s">
        <v>154</v>
      </c>
      <c r="B65">
        <v>200</v>
      </c>
      <c r="C65" s="36">
        <v>0.768</v>
      </c>
      <c r="D65">
        <v>100</v>
      </c>
      <c r="E65" s="38">
        <v>5.6</v>
      </c>
      <c r="F65" s="38">
        <v>8.5</v>
      </c>
      <c r="G65" s="38">
        <v>159</v>
      </c>
      <c r="H65" s="38">
        <v>28.5</v>
      </c>
      <c r="I65" s="39">
        <v>1943</v>
      </c>
      <c r="J65" s="39">
        <v>142</v>
      </c>
      <c r="K65" s="38">
        <v>220.7</v>
      </c>
      <c r="L65" s="38">
        <v>44.6</v>
      </c>
      <c r="M65" s="38">
        <v>194.3</v>
      </c>
      <c r="N65" s="38">
        <v>28.5</v>
      </c>
      <c r="O65" s="37">
        <v>2.24</v>
      </c>
      <c r="P65" s="37">
        <v>8.26</v>
      </c>
    </row>
    <row r="66" spans="1:16" ht="12.75">
      <c r="A66" t="s">
        <v>155</v>
      </c>
      <c r="B66">
        <v>220</v>
      </c>
      <c r="C66" s="36">
        <v>0.848</v>
      </c>
      <c r="D66">
        <v>110</v>
      </c>
      <c r="E66" s="38">
        <v>5.9</v>
      </c>
      <c r="F66" s="38">
        <v>9.2</v>
      </c>
      <c r="G66" s="38">
        <v>177.6</v>
      </c>
      <c r="H66" s="38">
        <v>33.4</v>
      </c>
      <c r="I66" s="39">
        <v>2772</v>
      </c>
      <c r="J66" s="39">
        <v>205</v>
      </c>
      <c r="K66" s="38">
        <v>285.4</v>
      </c>
      <c r="L66" s="38">
        <v>58.1</v>
      </c>
      <c r="M66" s="38">
        <v>252</v>
      </c>
      <c r="N66" s="38">
        <v>37.3</v>
      </c>
      <c r="O66" s="37">
        <v>2.48</v>
      </c>
      <c r="P66" s="37">
        <v>9.11</v>
      </c>
    </row>
    <row r="67" spans="1:16" ht="12.75">
      <c r="A67" t="s">
        <v>156</v>
      </c>
      <c r="B67">
        <v>240</v>
      </c>
      <c r="C67" s="36">
        <v>0.922</v>
      </c>
      <c r="D67">
        <v>120</v>
      </c>
      <c r="E67" s="38">
        <v>6.2</v>
      </c>
      <c r="F67" s="38">
        <v>9.8</v>
      </c>
      <c r="G67" s="38">
        <v>190.4</v>
      </c>
      <c r="H67" s="38">
        <v>39.1</v>
      </c>
      <c r="I67" s="39">
        <v>3892</v>
      </c>
      <c r="J67" s="39">
        <v>284</v>
      </c>
      <c r="K67" s="38">
        <v>366.7</v>
      </c>
      <c r="L67" s="38">
        <v>73.9</v>
      </c>
      <c r="M67" s="38">
        <v>324.3</v>
      </c>
      <c r="N67" s="38">
        <v>47.3</v>
      </c>
      <c r="O67" s="37">
        <v>2.69</v>
      </c>
      <c r="P67" s="37">
        <v>9.97</v>
      </c>
    </row>
    <row r="68" spans="1:16" ht="12.75">
      <c r="A68" t="s">
        <v>157</v>
      </c>
      <c r="B68">
        <v>270</v>
      </c>
      <c r="C68" s="36">
        <v>1.041</v>
      </c>
      <c r="D68">
        <v>135</v>
      </c>
      <c r="E68" s="38">
        <v>6.6</v>
      </c>
      <c r="F68" s="38">
        <v>10.2</v>
      </c>
      <c r="G68" s="38">
        <v>219.6</v>
      </c>
      <c r="H68" s="38">
        <v>45.9</v>
      </c>
      <c r="I68" s="39">
        <v>5790</v>
      </c>
      <c r="J68" s="39">
        <v>420</v>
      </c>
      <c r="K68" s="38">
        <v>484</v>
      </c>
      <c r="L68" s="38">
        <v>97</v>
      </c>
      <c r="M68" s="38">
        <v>428.9</v>
      </c>
      <c r="N68" s="38">
        <v>62.2</v>
      </c>
      <c r="O68" s="37">
        <v>3.02</v>
      </c>
      <c r="P68" s="37">
        <v>11.23</v>
      </c>
    </row>
    <row r="69" spans="1:16" ht="12.75">
      <c r="A69" t="s">
        <v>158</v>
      </c>
      <c r="B69">
        <v>300</v>
      </c>
      <c r="C69" s="36">
        <v>1.16</v>
      </c>
      <c r="D69">
        <v>150</v>
      </c>
      <c r="E69" s="38">
        <v>7.1</v>
      </c>
      <c r="F69" s="38">
        <v>10.7</v>
      </c>
      <c r="G69" s="38">
        <v>248.6</v>
      </c>
      <c r="H69" s="38">
        <v>53.8</v>
      </c>
      <c r="I69" s="39">
        <v>8357</v>
      </c>
      <c r="J69" s="39">
        <v>604</v>
      </c>
      <c r="K69" s="38">
        <v>628.4</v>
      </c>
      <c r="L69" s="38">
        <v>125.2</v>
      </c>
      <c r="M69" s="38">
        <v>557.1</v>
      </c>
      <c r="N69" s="38">
        <v>80.5</v>
      </c>
      <c r="O69" s="37">
        <v>3.35</v>
      </c>
      <c r="P69" s="37">
        <v>12.46</v>
      </c>
    </row>
    <row r="70" spans="1:16" ht="12.75">
      <c r="A70" t="s">
        <v>159</v>
      </c>
      <c r="B70">
        <v>330</v>
      </c>
      <c r="C70" s="36">
        <v>1.254</v>
      </c>
      <c r="D70">
        <v>160</v>
      </c>
      <c r="E70" s="38">
        <v>7.5</v>
      </c>
      <c r="F70" s="38">
        <v>11.5</v>
      </c>
      <c r="G70" s="38">
        <v>271</v>
      </c>
      <c r="H70" s="38">
        <v>62.6</v>
      </c>
      <c r="I70" s="39">
        <v>11768</v>
      </c>
      <c r="J70" s="39">
        <v>788</v>
      </c>
      <c r="K70" s="38">
        <v>804.4</v>
      </c>
      <c r="L70" s="38">
        <v>153.7</v>
      </c>
      <c r="M70" s="38">
        <v>713.2</v>
      </c>
      <c r="N70" s="38">
        <v>98.5</v>
      </c>
      <c r="O70" s="37">
        <v>3.55</v>
      </c>
      <c r="P70" s="37">
        <v>13.71</v>
      </c>
    </row>
    <row r="71" spans="1:16" ht="12.75">
      <c r="A71" t="s">
        <v>160</v>
      </c>
      <c r="B71">
        <v>360</v>
      </c>
      <c r="C71" s="36">
        <v>1.353</v>
      </c>
      <c r="D71">
        <v>170</v>
      </c>
      <c r="E71" s="38">
        <v>8</v>
      </c>
      <c r="F71" s="38">
        <v>12.7</v>
      </c>
      <c r="G71" s="38">
        <v>298.6</v>
      </c>
      <c r="H71" s="38">
        <v>72.7</v>
      </c>
      <c r="I71" s="39">
        <v>16267</v>
      </c>
      <c r="J71" s="39">
        <v>1043</v>
      </c>
      <c r="K71" s="38">
        <v>1019.2</v>
      </c>
      <c r="L71" s="38">
        <v>191.1</v>
      </c>
      <c r="M71" s="38">
        <v>903.7</v>
      </c>
      <c r="N71" s="38">
        <v>122.8</v>
      </c>
      <c r="O71" s="37">
        <v>3.79</v>
      </c>
      <c r="P71" s="37">
        <v>14.95</v>
      </c>
    </row>
    <row r="72" spans="1:16" ht="12.75">
      <c r="A72" t="s">
        <v>161</v>
      </c>
      <c r="B72">
        <v>400</v>
      </c>
      <c r="C72" s="36">
        <v>1.467</v>
      </c>
      <c r="D72">
        <v>180</v>
      </c>
      <c r="E72" s="38">
        <v>8.6</v>
      </c>
      <c r="F72" s="38">
        <v>13.5</v>
      </c>
      <c r="G72" s="38">
        <v>331</v>
      </c>
      <c r="H72" s="38">
        <v>84.5</v>
      </c>
      <c r="I72" s="39">
        <v>23131</v>
      </c>
      <c r="J72" s="39">
        <v>1318</v>
      </c>
      <c r="K72" s="38">
        <v>1307.3</v>
      </c>
      <c r="L72" s="38">
        <v>229</v>
      </c>
      <c r="M72" s="38">
        <v>1156.5</v>
      </c>
      <c r="N72" s="38">
        <v>146.4</v>
      </c>
      <c r="O72" s="37">
        <v>3.95</v>
      </c>
      <c r="P72" s="37">
        <v>16.55</v>
      </c>
    </row>
    <row r="73" spans="1:16" ht="12.75">
      <c r="A73" t="s">
        <v>162</v>
      </c>
      <c r="B73">
        <v>450</v>
      </c>
      <c r="C73" s="36">
        <v>1.605</v>
      </c>
      <c r="D73">
        <v>190</v>
      </c>
      <c r="E73" s="38">
        <v>9.4</v>
      </c>
      <c r="F73" s="38">
        <v>14.6</v>
      </c>
      <c r="G73" s="38">
        <v>378.8</v>
      </c>
      <c r="H73" s="38">
        <v>98.8</v>
      </c>
      <c r="I73" s="39">
        <v>33746</v>
      </c>
      <c r="J73" s="39">
        <v>1676</v>
      </c>
      <c r="K73" s="38">
        <v>1701.9</v>
      </c>
      <c r="L73" s="38">
        <v>276.4</v>
      </c>
      <c r="M73" s="38">
        <v>1499.8</v>
      </c>
      <c r="N73" s="38">
        <v>176.4</v>
      </c>
      <c r="O73" s="37">
        <v>4.12</v>
      </c>
      <c r="P73" s="37">
        <v>18.48</v>
      </c>
    </row>
    <row r="74" spans="1:16" ht="12.75">
      <c r="A74" t="s">
        <v>163</v>
      </c>
      <c r="B74">
        <v>500</v>
      </c>
      <c r="C74" s="36">
        <v>1.744</v>
      </c>
      <c r="D74">
        <v>200</v>
      </c>
      <c r="E74" s="38">
        <v>10.2</v>
      </c>
      <c r="F74" s="38">
        <v>16</v>
      </c>
      <c r="G74" s="38">
        <v>426</v>
      </c>
      <c r="H74" s="38">
        <v>115.5</v>
      </c>
      <c r="I74" s="39">
        <v>48202</v>
      </c>
      <c r="J74" s="39">
        <v>2142</v>
      </c>
      <c r="K74" s="38">
        <v>2194.3</v>
      </c>
      <c r="L74" s="38">
        <v>335.9</v>
      </c>
      <c r="M74" s="38">
        <v>1928.1</v>
      </c>
      <c r="N74" s="38">
        <v>214.2</v>
      </c>
      <c r="O74" s="37">
        <v>4.31</v>
      </c>
      <c r="P74" s="37">
        <v>20.43</v>
      </c>
    </row>
    <row r="75" spans="1:16" ht="12.75">
      <c r="A75" t="s">
        <v>164</v>
      </c>
      <c r="B75">
        <v>550</v>
      </c>
      <c r="C75" s="36">
        <v>1.877</v>
      </c>
      <c r="D75">
        <v>210</v>
      </c>
      <c r="E75" s="38">
        <v>11.1</v>
      </c>
      <c r="F75" s="38">
        <v>17.2</v>
      </c>
      <c r="G75" s="38">
        <v>467.6</v>
      </c>
      <c r="H75" s="38">
        <v>134.4</v>
      </c>
      <c r="I75" s="39">
        <v>67123</v>
      </c>
      <c r="J75" s="39">
        <v>2668</v>
      </c>
      <c r="K75" s="38">
        <v>2787.2</v>
      </c>
      <c r="L75" s="38">
        <v>400.5</v>
      </c>
      <c r="M75" s="38">
        <v>2440.8</v>
      </c>
      <c r="N75" s="38">
        <v>254.1</v>
      </c>
      <c r="O75" s="37">
        <v>4.45</v>
      </c>
      <c r="P75" s="37">
        <v>22.35</v>
      </c>
    </row>
    <row r="76" spans="1:16" ht="12.75">
      <c r="A76" t="s">
        <v>165</v>
      </c>
      <c r="B76">
        <v>600</v>
      </c>
      <c r="C76" s="36">
        <v>2.015</v>
      </c>
      <c r="D76">
        <v>220</v>
      </c>
      <c r="E76" s="38">
        <v>12</v>
      </c>
      <c r="F76" s="38">
        <v>19</v>
      </c>
      <c r="G76" s="38">
        <v>514</v>
      </c>
      <c r="H76" s="38">
        <v>156</v>
      </c>
      <c r="I76" s="39">
        <v>92091</v>
      </c>
      <c r="J76" s="39">
        <v>3387</v>
      </c>
      <c r="K76" s="38">
        <v>3512.7</v>
      </c>
      <c r="L76" s="38">
        <v>485.7</v>
      </c>
      <c r="M76" s="38">
        <v>3069.7</v>
      </c>
      <c r="N76" s="38">
        <v>307.9</v>
      </c>
      <c r="O76" s="37">
        <v>4.66</v>
      </c>
      <c r="P76" s="37">
        <v>24.3</v>
      </c>
    </row>
    <row r="77" spans="1:16" ht="12.75">
      <c r="A77" t="s">
        <v>281</v>
      </c>
      <c r="B77">
        <v>80</v>
      </c>
      <c r="C77" s="36">
        <v>0.304</v>
      </c>
      <c r="D77">
        <v>42</v>
      </c>
      <c r="E77" s="38">
        <v>3.9</v>
      </c>
      <c r="F77" s="38">
        <v>5.9</v>
      </c>
      <c r="G77">
        <v>59</v>
      </c>
      <c r="H77" s="38">
        <v>7.58</v>
      </c>
      <c r="I77">
        <v>77.8</v>
      </c>
      <c r="J77" s="38">
        <v>6.29</v>
      </c>
      <c r="K77" s="38">
        <v>22.8</v>
      </c>
      <c r="L77" s="38">
        <v>5</v>
      </c>
      <c r="M77" s="38">
        <v>19.4</v>
      </c>
      <c r="N77" s="38">
        <v>3</v>
      </c>
      <c r="O77" s="37">
        <v>0.91</v>
      </c>
      <c r="P77" s="37">
        <v>3.2</v>
      </c>
    </row>
    <row r="78" spans="1:16" ht="12.75">
      <c r="A78" t="s">
        <v>129</v>
      </c>
      <c r="B78">
        <v>100</v>
      </c>
      <c r="C78" s="36">
        <v>0.37</v>
      </c>
      <c r="D78">
        <v>50</v>
      </c>
      <c r="E78" s="38">
        <v>4.5</v>
      </c>
      <c r="F78" s="38">
        <v>6.8</v>
      </c>
      <c r="G78">
        <v>75.7</v>
      </c>
      <c r="H78" s="38">
        <v>10.6</v>
      </c>
      <c r="I78">
        <v>171</v>
      </c>
      <c r="J78" s="38">
        <v>12.2</v>
      </c>
      <c r="K78" s="38">
        <v>39.8</v>
      </c>
      <c r="L78" s="38">
        <v>8.1</v>
      </c>
      <c r="M78" s="38">
        <v>34.2</v>
      </c>
      <c r="N78" s="38">
        <v>4.9</v>
      </c>
      <c r="O78" s="37">
        <v>1.07</v>
      </c>
      <c r="P78" s="37">
        <v>4.02</v>
      </c>
    </row>
    <row r="79" spans="1:16" ht="12.75">
      <c r="A79" t="s">
        <v>130</v>
      </c>
      <c r="B79">
        <v>120</v>
      </c>
      <c r="C79" s="36">
        <v>0.439</v>
      </c>
      <c r="D79">
        <v>58</v>
      </c>
      <c r="E79" s="38">
        <v>5.1</v>
      </c>
      <c r="F79" s="38">
        <v>7.7</v>
      </c>
      <c r="G79">
        <v>92.4</v>
      </c>
      <c r="H79" s="38">
        <v>14.2</v>
      </c>
      <c r="I79">
        <v>328</v>
      </c>
      <c r="J79" s="38">
        <v>21.5</v>
      </c>
      <c r="K79" s="38">
        <v>63.6</v>
      </c>
      <c r="L79" s="38">
        <v>12.4</v>
      </c>
      <c r="M79" s="38">
        <v>54.7</v>
      </c>
      <c r="N79" s="38">
        <v>7.4</v>
      </c>
      <c r="O79" s="37">
        <v>1.23</v>
      </c>
      <c r="P79" s="37">
        <v>4.81</v>
      </c>
    </row>
    <row r="80" spans="1:16" ht="12.75">
      <c r="A80" t="s">
        <v>131</v>
      </c>
      <c r="B80">
        <v>140</v>
      </c>
      <c r="C80" s="36">
        <v>0.502</v>
      </c>
      <c r="D80">
        <v>66</v>
      </c>
      <c r="E80" s="38">
        <v>5.7</v>
      </c>
      <c r="F80" s="38">
        <v>8.6</v>
      </c>
      <c r="G80">
        <v>109.1</v>
      </c>
      <c r="H80" s="38">
        <v>18.3</v>
      </c>
      <c r="I80">
        <v>573</v>
      </c>
      <c r="J80" s="38">
        <v>35.2</v>
      </c>
      <c r="K80" s="38">
        <v>95.4</v>
      </c>
      <c r="L80" s="38">
        <v>17.9</v>
      </c>
      <c r="M80" s="38">
        <v>81.9</v>
      </c>
      <c r="N80" s="38">
        <v>10.7</v>
      </c>
      <c r="O80" s="37">
        <v>1.39</v>
      </c>
      <c r="P80" s="37">
        <v>5.6</v>
      </c>
    </row>
    <row r="81" spans="1:16" ht="12.75">
      <c r="A81" t="s">
        <v>132</v>
      </c>
      <c r="B81">
        <v>160</v>
      </c>
      <c r="C81" s="36">
        <v>0.575</v>
      </c>
      <c r="D81">
        <v>74</v>
      </c>
      <c r="E81" s="38">
        <v>6.3</v>
      </c>
      <c r="F81" s="38">
        <v>9.5</v>
      </c>
      <c r="G81">
        <v>125.8</v>
      </c>
      <c r="H81" s="38">
        <v>22.8</v>
      </c>
      <c r="I81">
        <v>935</v>
      </c>
      <c r="J81" s="38">
        <v>54.7</v>
      </c>
      <c r="K81" s="38">
        <v>136</v>
      </c>
      <c r="L81" s="38">
        <v>24.9</v>
      </c>
      <c r="M81" s="38">
        <v>116.9</v>
      </c>
      <c r="N81" s="38">
        <v>14.8</v>
      </c>
      <c r="O81" s="37">
        <v>1.55</v>
      </c>
      <c r="P81" s="37">
        <v>6.4</v>
      </c>
    </row>
    <row r="82" spans="1:16" ht="12.75">
      <c r="A82" t="s">
        <v>133</v>
      </c>
      <c r="B82">
        <v>180</v>
      </c>
      <c r="C82" s="36">
        <v>0.64</v>
      </c>
      <c r="D82">
        <v>82</v>
      </c>
      <c r="E82" s="38">
        <v>6.9</v>
      </c>
      <c r="F82" s="38">
        <v>10.4</v>
      </c>
      <c r="G82">
        <v>142.4</v>
      </c>
      <c r="H82" s="38">
        <v>27.9</v>
      </c>
      <c r="I82">
        <v>1450</v>
      </c>
      <c r="J82" s="38">
        <v>81.3</v>
      </c>
      <c r="K82" s="38">
        <v>187</v>
      </c>
      <c r="L82" s="38">
        <v>33.2</v>
      </c>
      <c r="M82" s="38">
        <v>161.1</v>
      </c>
      <c r="N82" s="38">
        <v>19.8</v>
      </c>
      <c r="O82" s="37">
        <v>1.71</v>
      </c>
      <c r="P82" s="37">
        <v>7.21</v>
      </c>
    </row>
    <row r="83" spans="1:16" ht="12.75">
      <c r="A83" t="s">
        <v>134</v>
      </c>
      <c r="B83">
        <v>200</v>
      </c>
      <c r="C83" s="36">
        <v>0.709</v>
      </c>
      <c r="D83">
        <v>90</v>
      </c>
      <c r="E83" s="38">
        <v>7.5</v>
      </c>
      <c r="F83" s="38">
        <v>11.3</v>
      </c>
      <c r="G83">
        <v>159.1</v>
      </c>
      <c r="H83" s="38">
        <v>33.4</v>
      </c>
      <c r="I83">
        <v>2140</v>
      </c>
      <c r="J83" s="38">
        <v>117</v>
      </c>
      <c r="K83" s="38">
        <v>250</v>
      </c>
      <c r="L83" s="38">
        <v>43.5</v>
      </c>
      <c r="M83" s="38">
        <v>214</v>
      </c>
      <c r="N83" s="38">
        <v>26</v>
      </c>
      <c r="O83" s="37">
        <v>1.87</v>
      </c>
      <c r="P83" s="37">
        <v>8</v>
      </c>
    </row>
    <row r="84" spans="1:16" ht="12.75">
      <c r="A84" t="s">
        <v>135</v>
      </c>
      <c r="B84">
        <v>220</v>
      </c>
      <c r="C84" s="36">
        <v>0.775</v>
      </c>
      <c r="D84">
        <v>98</v>
      </c>
      <c r="E84" s="38">
        <v>8.1</v>
      </c>
      <c r="F84" s="38">
        <v>12.2</v>
      </c>
      <c r="G84">
        <v>175.8</v>
      </c>
      <c r="H84" s="38">
        <v>39.5</v>
      </c>
      <c r="I84">
        <v>3060</v>
      </c>
      <c r="J84" s="38">
        <v>162</v>
      </c>
      <c r="K84" s="38">
        <v>324</v>
      </c>
      <c r="L84" s="38">
        <v>55.7</v>
      </c>
      <c r="M84" s="38">
        <v>278.2</v>
      </c>
      <c r="N84" s="38">
        <v>33.1</v>
      </c>
      <c r="O84" s="37">
        <v>2.03</v>
      </c>
      <c r="P84" s="37">
        <v>8.8</v>
      </c>
    </row>
    <row r="85" spans="1:16" ht="12.75">
      <c r="A85" t="s">
        <v>136</v>
      </c>
      <c r="B85">
        <v>240</v>
      </c>
      <c r="C85" s="36">
        <v>0.844</v>
      </c>
      <c r="D85">
        <v>106</v>
      </c>
      <c r="E85" s="38">
        <v>8.7</v>
      </c>
      <c r="F85" s="38">
        <v>13.1</v>
      </c>
      <c r="G85">
        <v>192.5</v>
      </c>
      <c r="H85" s="38">
        <v>46.1</v>
      </c>
      <c r="I85">
        <v>4250</v>
      </c>
      <c r="J85" s="38">
        <v>221</v>
      </c>
      <c r="K85" s="38">
        <v>412</v>
      </c>
      <c r="L85" s="38">
        <v>70</v>
      </c>
      <c r="M85" s="38">
        <v>354.2</v>
      </c>
      <c r="N85" s="38">
        <v>41.7</v>
      </c>
      <c r="O85" s="37">
        <v>2.19</v>
      </c>
      <c r="P85" s="37">
        <v>9.6</v>
      </c>
    </row>
    <row r="86" spans="1:16" ht="12.75">
      <c r="A86" t="s">
        <v>137</v>
      </c>
      <c r="B86">
        <v>260</v>
      </c>
      <c r="C86" s="36">
        <v>0.906</v>
      </c>
      <c r="D86">
        <v>113</v>
      </c>
      <c r="E86" s="38">
        <v>9.4</v>
      </c>
      <c r="F86" s="38">
        <v>14.1</v>
      </c>
      <c r="G86">
        <v>208.9</v>
      </c>
      <c r="H86" s="38">
        <v>53.3</v>
      </c>
      <c r="I86">
        <v>5740</v>
      </c>
      <c r="J86" s="38">
        <v>288</v>
      </c>
      <c r="K86" s="38">
        <v>514</v>
      </c>
      <c r="L86" s="38">
        <v>85.9</v>
      </c>
      <c r="M86" s="38">
        <v>441.5</v>
      </c>
      <c r="N86" s="38">
        <v>51</v>
      </c>
      <c r="O86" s="37">
        <v>2.32</v>
      </c>
      <c r="P86" s="37">
        <v>10.38</v>
      </c>
    </row>
    <row r="87" spans="1:16" ht="12.75">
      <c r="A87" t="s">
        <v>138</v>
      </c>
      <c r="B87">
        <v>280</v>
      </c>
      <c r="C87" s="36">
        <v>0.966</v>
      </c>
      <c r="D87">
        <v>119</v>
      </c>
      <c r="E87" s="38">
        <v>10.1</v>
      </c>
      <c r="F87" s="38">
        <v>15.2</v>
      </c>
      <c r="G87">
        <v>225.1</v>
      </c>
      <c r="H87" s="38">
        <v>61</v>
      </c>
      <c r="I87">
        <v>7590</v>
      </c>
      <c r="J87" s="38">
        <v>364</v>
      </c>
      <c r="K87" s="38">
        <v>632</v>
      </c>
      <c r="L87" s="38">
        <v>103</v>
      </c>
      <c r="M87" s="38">
        <v>542.1</v>
      </c>
      <c r="N87" s="38">
        <v>61.2</v>
      </c>
      <c r="O87" s="37">
        <v>2.44</v>
      </c>
      <c r="P87" s="37">
        <v>11.15</v>
      </c>
    </row>
    <row r="88" spans="1:16" ht="12.75">
      <c r="A88" t="s">
        <v>139</v>
      </c>
      <c r="B88">
        <v>300</v>
      </c>
      <c r="C88" s="36">
        <v>1.03</v>
      </c>
      <c r="D88">
        <v>125</v>
      </c>
      <c r="E88" s="38">
        <v>10.8</v>
      </c>
      <c r="F88" s="38">
        <v>16.2</v>
      </c>
      <c r="G88">
        <v>241.6</v>
      </c>
      <c r="H88" s="38">
        <v>69</v>
      </c>
      <c r="I88">
        <v>9800</v>
      </c>
      <c r="J88" s="38">
        <v>451</v>
      </c>
      <c r="K88" s="38">
        <v>762</v>
      </c>
      <c r="L88" s="38">
        <v>121</v>
      </c>
      <c r="M88" s="38">
        <v>653.3</v>
      </c>
      <c r="N88" s="38">
        <v>72.2</v>
      </c>
      <c r="O88" s="37">
        <v>2.56</v>
      </c>
      <c r="P88" s="37">
        <v>11.92</v>
      </c>
    </row>
    <row r="89" spans="1:16" ht="12.75">
      <c r="A89" t="s">
        <v>140</v>
      </c>
      <c r="B89">
        <v>320</v>
      </c>
      <c r="C89" s="36">
        <v>1.09</v>
      </c>
      <c r="D89">
        <v>131</v>
      </c>
      <c r="E89" s="38">
        <v>11.5</v>
      </c>
      <c r="F89" s="38">
        <v>17.3</v>
      </c>
      <c r="G89">
        <v>257.9</v>
      </c>
      <c r="H89" s="38">
        <v>77.7</v>
      </c>
      <c r="I89">
        <v>12510</v>
      </c>
      <c r="J89" s="38">
        <v>555</v>
      </c>
      <c r="K89" s="38">
        <v>914</v>
      </c>
      <c r="L89" s="38">
        <v>143</v>
      </c>
      <c r="M89" s="38">
        <v>681.9</v>
      </c>
      <c r="N89" s="38">
        <v>84.7</v>
      </c>
      <c r="O89" s="37">
        <v>2.67</v>
      </c>
      <c r="P89" s="37">
        <v>12.69</v>
      </c>
    </row>
    <row r="90" spans="1:16" ht="12.75">
      <c r="A90" t="s">
        <v>141</v>
      </c>
      <c r="B90">
        <v>340</v>
      </c>
      <c r="C90" s="36">
        <v>1.15</v>
      </c>
      <c r="D90">
        <v>137</v>
      </c>
      <c r="E90" s="38">
        <v>12.2</v>
      </c>
      <c r="F90" s="38">
        <v>18.3</v>
      </c>
      <c r="G90">
        <v>274.3</v>
      </c>
      <c r="H90" s="38">
        <v>86.7</v>
      </c>
      <c r="I90">
        <v>15700</v>
      </c>
      <c r="J90" s="38">
        <v>674</v>
      </c>
      <c r="K90" s="38">
        <v>1080</v>
      </c>
      <c r="L90" s="38">
        <v>166</v>
      </c>
      <c r="M90" s="38">
        <v>923.5</v>
      </c>
      <c r="N90" s="38">
        <v>98.4</v>
      </c>
      <c r="O90" s="37">
        <v>2.79</v>
      </c>
      <c r="P90" s="37">
        <v>13.46</v>
      </c>
    </row>
    <row r="91" spans="1:16" ht="12.75">
      <c r="A91" t="s">
        <v>142</v>
      </c>
      <c r="B91">
        <v>360</v>
      </c>
      <c r="C91" s="36">
        <v>1.21</v>
      </c>
      <c r="D91">
        <v>143</v>
      </c>
      <c r="E91" s="38">
        <v>13</v>
      </c>
      <c r="F91" s="38">
        <v>19.5</v>
      </c>
      <c r="G91">
        <v>290.2</v>
      </c>
      <c r="H91" s="38">
        <v>97</v>
      </c>
      <c r="I91">
        <v>19610</v>
      </c>
      <c r="J91" s="38">
        <v>818</v>
      </c>
      <c r="K91" s="38">
        <v>1276</v>
      </c>
      <c r="L91" s="38">
        <v>194</v>
      </c>
      <c r="M91" s="38">
        <v>1089.4</v>
      </c>
      <c r="N91" s="38">
        <v>114.4</v>
      </c>
      <c r="O91" s="37">
        <v>2.9</v>
      </c>
      <c r="P91" s="37">
        <v>14.22</v>
      </c>
    </row>
    <row r="92" spans="1:16" ht="12.75">
      <c r="A92" t="s">
        <v>143</v>
      </c>
      <c r="B92">
        <v>380</v>
      </c>
      <c r="C92" s="36">
        <v>1.27</v>
      </c>
      <c r="D92">
        <v>149</v>
      </c>
      <c r="E92" s="38">
        <v>13.7</v>
      </c>
      <c r="F92" s="38">
        <v>20.5</v>
      </c>
      <c r="G92">
        <v>306.7</v>
      </c>
      <c r="H92" s="38">
        <v>107</v>
      </c>
      <c r="I92">
        <v>24010</v>
      </c>
      <c r="J92" s="38">
        <v>975</v>
      </c>
      <c r="K92" s="38">
        <v>1482</v>
      </c>
      <c r="L92" s="38">
        <v>221</v>
      </c>
      <c r="M92" s="38">
        <v>1263.7</v>
      </c>
      <c r="N92" s="38">
        <v>130.9</v>
      </c>
      <c r="O92" s="37">
        <v>3.02</v>
      </c>
      <c r="P92" s="37">
        <v>14.98</v>
      </c>
    </row>
    <row r="93" spans="1:16" ht="12.75">
      <c r="A93" t="s">
        <v>144</v>
      </c>
      <c r="B93">
        <v>400</v>
      </c>
      <c r="C93" s="36">
        <v>1.33</v>
      </c>
      <c r="D93">
        <v>155</v>
      </c>
      <c r="E93" s="38">
        <v>14.4</v>
      </c>
      <c r="F93" s="38">
        <v>21.6</v>
      </c>
      <c r="G93">
        <v>322.9</v>
      </c>
      <c r="H93" s="38">
        <v>118</v>
      </c>
      <c r="I93">
        <v>29210</v>
      </c>
      <c r="J93" s="38">
        <v>1160</v>
      </c>
      <c r="K93" s="38">
        <v>1714</v>
      </c>
      <c r="L93" s="38">
        <v>253</v>
      </c>
      <c r="M93" s="38">
        <v>1460.5</v>
      </c>
      <c r="N93" s="38">
        <v>149.7</v>
      </c>
      <c r="O93" s="37">
        <v>3.14</v>
      </c>
      <c r="P93" s="37">
        <v>15.73</v>
      </c>
    </row>
    <row r="94" spans="1:16" ht="12.75">
      <c r="A94" t="s">
        <v>145</v>
      </c>
      <c r="B94">
        <v>450</v>
      </c>
      <c r="C94" s="36">
        <v>1.48</v>
      </c>
      <c r="D94">
        <v>170</v>
      </c>
      <c r="E94" s="38">
        <v>16.2</v>
      </c>
      <c r="F94" s="38">
        <v>24.3</v>
      </c>
      <c r="G94">
        <v>363.6</v>
      </c>
      <c r="H94" s="38">
        <v>147</v>
      </c>
      <c r="I94">
        <v>45850</v>
      </c>
      <c r="J94" s="38">
        <v>1730</v>
      </c>
      <c r="K94" s="38">
        <v>2400</v>
      </c>
      <c r="L94" s="38">
        <v>345</v>
      </c>
      <c r="M94" s="38">
        <v>2037.8</v>
      </c>
      <c r="N94" s="38">
        <v>203.5</v>
      </c>
      <c r="O94" s="37">
        <v>3.43</v>
      </c>
      <c r="P94" s="37">
        <v>17.66</v>
      </c>
    </row>
    <row r="95" spans="1:16" ht="12.75">
      <c r="A95" t="s">
        <v>146</v>
      </c>
      <c r="B95">
        <v>500</v>
      </c>
      <c r="C95" s="36">
        <v>1.63</v>
      </c>
      <c r="D95">
        <v>185</v>
      </c>
      <c r="E95" s="38">
        <v>18</v>
      </c>
      <c r="F95" s="38">
        <v>27</v>
      </c>
      <c r="G95">
        <v>404.3</v>
      </c>
      <c r="H95" s="38">
        <v>179</v>
      </c>
      <c r="I95">
        <v>68740</v>
      </c>
      <c r="J95" s="38">
        <v>2480</v>
      </c>
      <c r="K95" s="38">
        <v>3240</v>
      </c>
      <c r="L95" s="38">
        <v>456</v>
      </c>
      <c r="M95" s="38">
        <v>2749.6</v>
      </c>
      <c r="N95" s="38">
        <v>268.1</v>
      </c>
      <c r="O95" s="37">
        <v>3.72</v>
      </c>
      <c r="P95" s="37">
        <v>19.6</v>
      </c>
    </row>
    <row r="96" spans="1:16" ht="12.75">
      <c r="A96" t="s">
        <v>147</v>
      </c>
      <c r="B96">
        <v>550</v>
      </c>
      <c r="C96" s="36">
        <v>1.8</v>
      </c>
      <c r="D96">
        <v>200</v>
      </c>
      <c r="E96" s="38">
        <v>19</v>
      </c>
      <c r="F96" s="38">
        <v>30</v>
      </c>
      <c r="G96">
        <v>445.6</v>
      </c>
      <c r="H96" s="38">
        <v>212</v>
      </c>
      <c r="I96">
        <v>99180</v>
      </c>
      <c r="J96" s="38">
        <v>3490</v>
      </c>
      <c r="K96" s="38">
        <v>4240</v>
      </c>
      <c r="L96" s="38">
        <v>592</v>
      </c>
      <c r="M96" s="38">
        <v>3606.5</v>
      </c>
      <c r="N96" s="38">
        <v>349</v>
      </c>
      <c r="O96" s="37">
        <v>4.06</v>
      </c>
      <c r="P96" s="37">
        <v>21.63</v>
      </c>
    </row>
    <row r="97" spans="1:16" ht="12.75">
      <c r="A97" t="s">
        <v>148</v>
      </c>
      <c r="B97">
        <v>600</v>
      </c>
      <c r="C97" s="36">
        <v>1.93</v>
      </c>
      <c r="D97">
        <v>215</v>
      </c>
      <c r="E97" s="38">
        <v>21.6</v>
      </c>
      <c r="F97" s="38">
        <v>32.4</v>
      </c>
      <c r="G97">
        <v>485</v>
      </c>
      <c r="H97" s="38">
        <v>254</v>
      </c>
      <c r="I97">
        <v>139000</v>
      </c>
      <c r="J97" s="38">
        <v>4670</v>
      </c>
      <c r="K97" s="38">
        <v>5600</v>
      </c>
      <c r="L97" s="38">
        <v>670</v>
      </c>
      <c r="M97" s="38">
        <v>4633.3</v>
      </c>
      <c r="N97" s="38">
        <v>434.4</v>
      </c>
      <c r="O97" s="37">
        <v>4.29</v>
      </c>
      <c r="P97" s="37">
        <v>23.39</v>
      </c>
    </row>
    <row r="98" spans="1:16" ht="12.75">
      <c r="A98" t="s">
        <v>283</v>
      </c>
      <c r="B98">
        <v>40</v>
      </c>
      <c r="C98" s="36">
        <v>0.155</v>
      </c>
      <c r="D98">
        <v>40</v>
      </c>
      <c r="E98" s="38">
        <v>4</v>
      </c>
      <c r="F98" s="38">
        <v>4</v>
      </c>
      <c r="H98" s="37">
        <v>3.08</v>
      </c>
      <c r="I98">
        <v>4.47</v>
      </c>
      <c r="J98">
        <v>4.47</v>
      </c>
      <c r="M98" s="37">
        <v>1.55</v>
      </c>
      <c r="N98" s="37">
        <v>1.55</v>
      </c>
      <c r="O98" s="37">
        <v>1.21</v>
      </c>
      <c r="P98" s="37">
        <v>1.21</v>
      </c>
    </row>
    <row r="99" spans="1:16" ht="12.75">
      <c r="A99" t="s">
        <v>284</v>
      </c>
      <c r="B99">
        <v>40</v>
      </c>
      <c r="C99" s="36">
        <v>0.155</v>
      </c>
      <c r="D99">
        <v>40</v>
      </c>
      <c r="E99" s="38">
        <v>5</v>
      </c>
      <c r="F99" s="38">
        <v>5</v>
      </c>
      <c r="H99" s="37">
        <v>3.79</v>
      </c>
      <c r="I99">
        <v>5.43</v>
      </c>
      <c r="J99">
        <v>5.43</v>
      </c>
      <c r="M99" s="37">
        <v>1.91</v>
      </c>
      <c r="N99" s="37">
        <v>1.91</v>
      </c>
      <c r="O99" s="37">
        <v>1.2</v>
      </c>
      <c r="P99" s="37">
        <v>1.2</v>
      </c>
    </row>
    <row r="100" spans="1:16" ht="12.75">
      <c r="A100" t="s">
        <v>285</v>
      </c>
      <c r="B100">
        <v>40</v>
      </c>
      <c r="C100" s="36">
        <v>0.155</v>
      </c>
      <c r="D100">
        <v>40</v>
      </c>
      <c r="E100" s="38">
        <v>6</v>
      </c>
      <c r="F100" s="38">
        <v>6</v>
      </c>
      <c r="H100" s="37">
        <v>4.48</v>
      </c>
      <c r="I100">
        <v>6.31</v>
      </c>
      <c r="J100">
        <v>6.31</v>
      </c>
      <c r="M100" s="37">
        <v>2.26</v>
      </c>
      <c r="N100" s="37">
        <v>2.26</v>
      </c>
      <c r="O100" s="37">
        <v>1.19</v>
      </c>
      <c r="P100" s="37">
        <v>1.19</v>
      </c>
    </row>
    <row r="101" spans="1:16" ht="12.75">
      <c r="A101" t="s">
        <v>286</v>
      </c>
      <c r="B101">
        <v>45</v>
      </c>
      <c r="C101" s="36">
        <v>0.174</v>
      </c>
      <c r="D101">
        <v>45</v>
      </c>
      <c r="E101" s="38">
        <v>4</v>
      </c>
      <c r="F101" s="38">
        <v>4</v>
      </c>
      <c r="H101" s="37">
        <v>3.49</v>
      </c>
      <c r="I101">
        <v>6.43</v>
      </c>
      <c r="J101">
        <v>6.43</v>
      </c>
      <c r="M101" s="37">
        <v>1.97</v>
      </c>
      <c r="N101" s="37">
        <v>1.97</v>
      </c>
      <c r="O101" s="37">
        <v>1.36</v>
      </c>
      <c r="P101" s="37">
        <v>1.36</v>
      </c>
    </row>
    <row r="102" spans="1:16" ht="12.75">
      <c r="A102" t="s">
        <v>287</v>
      </c>
      <c r="B102">
        <v>45</v>
      </c>
      <c r="C102" s="36">
        <v>0.174</v>
      </c>
      <c r="D102">
        <v>45</v>
      </c>
      <c r="E102" s="38">
        <v>5</v>
      </c>
      <c r="F102" s="38">
        <v>5</v>
      </c>
      <c r="H102" s="37">
        <v>4.3</v>
      </c>
      <c r="I102">
        <v>7.84</v>
      </c>
      <c r="J102">
        <v>7.84</v>
      </c>
      <c r="M102" s="37">
        <v>2.43</v>
      </c>
      <c r="N102" s="37">
        <v>2.43</v>
      </c>
      <c r="O102" s="37">
        <v>1.35</v>
      </c>
      <c r="P102" s="37">
        <v>1.35</v>
      </c>
    </row>
    <row r="103" spans="1:16" ht="12.75">
      <c r="A103" t="s">
        <v>288</v>
      </c>
      <c r="B103">
        <v>45</v>
      </c>
      <c r="C103" s="36">
        <v>0.174</v>
      </c>
      <c r="D103">
        <v>45</v>
      </c>
      <c r="E103" s="38">
        <v>6</v>
      </c>
      <c r="F103" s="38">
        <v>6</v>
      </c>
      <c r="H103" s="37">
        <v>5.09</v>
      </c>
      <c r="I103">
        <v>9.16</v>
      </c>
      <c r="J103">
        <v>9.16</v>
      </c>
      <c r="M103" s="37">
        <v>2.88</v>
      </c>
      <c r="N103" s="37">
        <v>2.88</v>
      </c>
      <c r="O103" s="37">
        <v>1.34</v>
      </c>
      <c r="P103" s="37">
        <v>1.34</v>
      </c>
    </row>
    <row r="104" spans="1:16" ht="12.75">
      <c r="A104" t="s">
        <v>289</v>
      </c>
      <c r="B104">
        <v>50</v>
      </c>
      <c r="C104" s="36">
        <v>0.194</v>
      </c>
      <c r="D104">
        <v>50</v>
      </c>
      <c r="E104" s="38">
        <v>4</v>
      </c>
      <c r="F104" s="38">
        <v>4</v>
      </c>
      <c r="H104" s="37">
        <v>3.89</v>
      </c>
      <c r="I104">
        <v>8.97</v>
      </c>
      <c r="J104">
        <v>8.97</v>
      </c>
      <c r="M104" s="37">
        <v>2.46</v>
      </c>
      <c r="N104" s="37">
        <v>2.46</v>
      </c>
      <c r="O104" s="37">
        <v>1.52</v>
      </c>
      <c r="P104" s="37">
        <v>1.52</v>
      </c>
    </row>
    <row r="105" spans="1:16" ht="12.75">
      <c r="A105" t="s">
        <v>290</v>
      </c>
      <c r="B105">
        <v>50</v>
      </c>
      <c r="C105" s="36">
        <v>0.194</v>
      </c>
      <c r="D105">
        <v>50</v>
      </c>
      <c r="E105" s="38">
        <v>5</v>
      </c>
      <c r="F105" s="38">
        <v>5</v>
      </c>
      <c r="H105" s="37">
        <v>4.8</v>
      </c>
      <c r="I105">
        <v>10.96</v>
      </c>
      <c r="J105">
        <v>10.96</v>
      </c>
      <c r="M105" s="37">
        <v>3.05</v>
      </c>
      <c r="N105" s="37">
        <v>3.05</v>
      </c>
      <c r="O105" s="37">
        <v>1.51</v>
      </c>
      <c r="P105" s="37">
        <v>1.51</v>
      </c>
    </row>
    <row r="106" spans="1:16" ht="12.75">
      <c r="A106" t="s">
        <v>291</v>
      </c>
      <c r="B106">
        <v>50</v>
      </c>
      <c r="C106" s="36">
        <v>0.194</v>
      </c>
      <c r="D106">
        <v>50</v>
      </c>
      <c r="E106" s="38">
        <v>6</v>
      </c>
      <c r="F106" s="38">
        <v>6</v>
      </c>
      <c r="H106" s="37">
        <v>5.69</v>
      </c>
      <c r="I106">
        <v>12.84</v>
      </c>
      <c r="J106">
        <v>12.84</v>
      </c>
      <c r="M106" s="37">
        <v>3.61</v>
      </c>
      <c r="N106" s="37">
        <v>3.61</v>
      </c>
      <c r="O106" s="37">
        <v>1.5</v>
      </c>
      <c r="P106" s="37">
        <v>1.5</v>
      </c>
    </row>
    <row r="107" spans="1:16" ht="12.75">
      <c r="A107" t="s">
        <v>292</v>
      </c>
      <c r="B107">
        <v>50</v>
      </c>
      <c r="C107" s="36">
        <v>0.194</v>
      </c>
      <c r="D107">
        <v>50</v>
      </c>
      <c r="E107" s="38">
        <v>7</v>
      </c>
      <c r="F107" s="38">
        <v>7</v>
      </c>
      <c r="H107" s="37">
        <v>6.56</v>
      </c>
      <c r="I107">
        <v>14.61</v>
      </c>
      <c r="J107">
        <v>14.61</v>
      </c>
      <c r="M107" s="37">
        <v>4.16</v>
      </c>
      <c r="N107" s="37">
        <v>4.16</v>
      </c>
      <c r="O107" s="37">
        <v>1.49</v>
      </c>
      <c r="P107" s="37">
        <v>1.49</v>
      </c>
    </row>
    <row r="108" spans="1:16" ht="12.75">
      <c r="A108" t="s">
        <v>293</v>
      </c>
      <c r="B108">
        <v>50</v>
      </c>
      <c r="C108" s="36">
        <v>0.194</v>
      </c>
      <c r="D108">
        <v>50</v>
      </c>
      <c r="E108" s="38">
        <v>8</v>
      </c>
      <c r="F108" s="38">
        <v>8</v>
      </c>
      <c r="H108" s="37">
        <v>7.41</v>
      </c>
      <c r="I108">
        <v>16.28</v>
      </c>
      <c r="J108">
        <v>16.28</v>
      </c>
      <c r="M108" s="37">
        <v>4.68</v>
      </c>
      <c r="N108" s="37">
        <v>4.68</v>
      </c>
      <c r="O108" s="37">
        <v>1.48</v>
      </c>
      <c r="P108" s="37">
        <v>1.48</v>
      </c>
    </row>
    <row r="109" spans="1:16" ht="12.75">
      <c r="A109" t="s">
        <v>294</v>
      </c>
      <c r="B109">
        <v>60</v>
      </c>
      <c r="C109" s="36">
        <v>0.233</v>
      </c>
      <c r="D109">
        <v>60</v>
      </c>
      <c r="E109" s="38">
        <v>5</v>
      </c>
      <c r="F109" s="38">
        <v>5</v>
      </c>
      <c r="H109" s="37">
        <v>5.82</v>
      </c>
      <c r="I109">
        <v>19.37</v>
      </c>
      <c r="J109">
        <v>19.37</v>
      </c>
      <c r="M109" s="37">
        <v>4.45</v>
      </c>
      <c r="N109" s="37">
        <v>4.45</v>
      </c>
      <c r="O109" s="37">
        <v>1.82</v>
      </c>
      <c r="P109" s="37">
        <v>1.82</v>
      </c>
    </row>
    <row r="110" spans="1:16" ht="12.75">
      <c r="A110" t="s">
        <v>295</v>
      </c>
      <c r="B110">
        <v>60</v>
      </c>
      <c r="C110" s="36">
        <v>0.233</v>
      </c>
      <c r="D110">
        <v>60</v>
      </c>
      <c r="E110" s="38">
        <v>6</v>
      </c>
      <c r="F110" s="38">
        <v>6</v>
      </c>
      <c r="H110" s="37">
        <v>6.91</v>
      </c>
      <c r="I110">
        <v>22.79</v>
      </c>
      <c r="J110">
        <v>22.79</v>
      </c>
      <c r="M110" s="37">
        <v>5.28</v>
      </c>
      <c r="N110" s="37">
        <v>5.28</v>
      </c>
      <c r="O110" s="37">
        <v>1.82</v>
      </c>
      <c r="P110" s="37">
        <v>1.82</v>
      </c>
    </row>
    <row r="111" spans="1:16" ht="12.75">
      <c r="A111" t="s">
        <v>296</v>
      </c>
      <c r="B111">
        <v>60</v>
      </c>
      <c r="C111" s="36">
        <v>0.233</v>
      </c>
      <c r="D111">
        <v>60</v>
      </c>
      <c r="E111" s="38">
        <v>8</v>
      </c>
      <c r="F111" s="38">
        <v>8</v>
      </c>
      <c r="H111" s="37">
        <v>9.03</v>
      </c>
      <c r="I111">
        <v>29.15</v>
      </c>
      <c r="J111">
        <v>29.15</v>
      </c>
      <c r="M111" s="37">
        <v>6.89</v>
      </c>
      <c r="N111" s="37">
        <v>6.89</v>
      </c>
      <c r="O111" s="37">
        <v>1.8</v>
      </c>
      <c r="P111" s="37">
        <v>1.8</v>
      </c>
    </row>
    <row r="112" spans="1:16" ht="12.75">
      <c r="A112" t="s">
        <v>304</v>
      </c>
      <c r="B112">
        <v>60</v>
      </c>
      <c r="C112" s="36">
        <v>0.233</v>
      </c>
      <c r="D112">
        <v>60</v>
      </c>
      <c r="E112" s="38">
        <v>10</v>
      </c>
      <c r="F112" s="38">
        <v>10</v>
      </c>
      <c r="H112" s="37">
        <v>11.07</v>
      </c>
      <c r="I112">
        <v>34.93</v>
      </c>
      <c r="J112">
        <v>34.93</v>
      </c>
      <c r="M112" s="37">
        <v>8.41</v>
      </c>
      <c r="N112" s="37">
        <v>8.41</v>
      </c>
      <c r="O112" s="37">
        <v>1.78</v>
      </c>
      <c r="P112" s="37">
        <v>1.78</v>
      </c>
    </row>
    <row r="113" spans="1:16" ht="12.75">
      <c r="A113" t="s">
        <v>297</v>
      </c>
      <c r="B113">
        <v>70</v>
      </c>
      <c r="C113" s="36">
        <v>0.272</v>
      </c>
      <c r="D113">
        <v>70</v>
      </c>
      <c r="E113" s="38">
        <v>5</v>
      </c>
      <c r="F113" s="38">
        <v>5</v>
      </c>
      <c r="H113" s="37">
        <v>6.84</v>
      </c>
      <c r="I113">
        <v>31.23</v>
      </c>
      <c r="J113">
        <v>31.23</v>
      </c>
      <c r="M113" s="37">
        <v>6.1</v>
      </c>
      <c r="N113" s="37">
        <v>6.1</v>
      </c>
      <c r="O113" s="37">
        <v>2.14</v>
      </c>
      <c r="P113" s="37">
        <v>2.14</v>
      </c>
    </row>
    <row r="114" spans="1:16" ht="12.75">
      <c r="A114" t="s">
        <v>298</v>
      </c>
      <c r="B114">
        <v>70</v>
      </c>
      <c r="C114" s="36">
        <v>0.272</v>
      </c>
      <c r="D114">
        <v>70</v>
      </c>
      <c r="E114" s="38">
        <v>6</v>
      </c>
      <c r="F114" s="38">
        <v>6</v>
      </c>
      <c r="H114" s="37">
        <v>8.13</v>
      </c>
      <c r="I114">
        <v>36.88</v>
      </c>
      <c r="J114">
        <v>36.88</v>
      </c>
      <c r="M114" s="37">
        <v>7.27</v>
      </c>
      <c r="N114" s="37">
        <v>7.27</v>
      </c>
      <c r="O114" s="37">
        <v>2.13</v>
      </c>
      <c r="P114" s="37">
        <v>2.13</v>
      </c>
    </row>
    <row r="115" spans="1:16" ht="12.75">
      <c r="A115" t="s">
        <v>299</v>
      </c>
      <c r="B115">
        <v>70</v>
      </c>
      <c r="C115" s="36">
        <v>0.272</v>
      </c>
      <c r="D115">
        <v>70</v>
      </c>
      <c r="E115" s="38">
        <v>7</v>
      </c>
      <c r="F115" s="38">
        <v>7</v>
      </c>
      <c r="H115" s="37">
        <v>9.4</v>
      </c>
      <c r="I115">
        <v>42.29</v>
      </c>
      <c r="J115">
        <v>42.29</v>
      </c>
      <c r="M115" s="37">
        <v>8.41</v>
      </c>
      <c r="N115" s="37">
        <v>8.41</v>
      </c>
      <c r="O115" s="37">
        <v>2.12</v>
      </c>
      <c r="P115" s="37">
        <v>2.12</v>
      </c>
    </row>
    <row r="116" spans="1:16" ht="12.75">
      <c r="A116" t="s">
        <v>300</v>
      </c>
      <c r="B116">
        <v>70</v>
      </c>
      <c r="C116" s="36">
        <v>0.272</v>
      </c>
      <c r="D116">
        <v>70</v>
      </c>
      <c r="E116" s="38">
        <v>8</v>
      </c>
      <c r="F116" s="38">
        <v>8</v>
      </c>
      <c r="H116" s="37">
        <v>10.65</v>
      </c>
      <c r="I116">
        <v>47.48</v>
      </c>
      <c r="J116">
        <v>47.48</v>
      </c>
      <c r="M116" s="37">
        <v>9.52</v>
      </c>
      <c r="N116" s="37">
        <v>9.52</v>
      </c>
      <c r="O116" s="37">
        <v>2.11</v>
      </c>
      <c r="P116" s="37">
        <v>2.11</v>
      </c>
    </row>
    <row r="117" spans="1:16" ht="12.75">
      <c r="A117" t="s">
        <v>303</v>
      </c>
      <c r="B117">
        <v>70</v>
      </c>
      <c r="C117" s="36">
        <v>0.272</v>
      </c>
      <c r="D117">
        <v>70</v>
      </c>
      <c r="E117" s="38">
        <v>10</v>
      </c>
      <c r="F117" s="38">
        <v>10</v>
      </c>
      <c r="H117" s="37">
        <v>13.09</v>
      </c>
      <c r="I117">
        <v>57.24</v>
      </c>
      <c r="J117">
        <v>57.24</v>
      </c>
      <c r="M117" s="37">
        <v>11.66</v>
      </c>
      <c r="N117" s="37">
        <v>11.66</v>
      </c>
      <c r="O117" s="37">
        <v>2.09</v>
      </c>
      <c r="P117" s="37">
        <v>2.09</v>
      </c>
    </row>
    <row r="118" spans="1:16" ht="12.75">
      <c r="A118" t="s">
        <v>302</v>
      </c>
      <c r="B118">
        <v>80</v>
      </c>
      <c r="C118" s="36">
        <v>0.311</v>
      </c>
      <c r="D118">
        <v>80</v>
      </c>
      <c r="E118" s="38">
        <v>6</v>
      </c>
      <c r="F118" s="38">
        <v>6</v>
      </c>
      <c r="H118" s="37">
        <v>9.35</v>
      </c>
      <c r="I118">
        <v>55.81</v>
      </c>
      <c r="J118">
        <v>55.81</v>
      </c>
      <c r="M118" s="37">
        <v>9.57</v>
      </c>
      <c r="N118" s="37">
        <v>9.57</v>
      </c>
      <c r="O118" s="37">
        <v>2.44</v>
      </c>
      <c r="P118" s="37">
        <v>2.44</v>
      </c>
    </row>
    <row r="119" spans="1:16" ht="12.75">
      <c r="A119" t="s">
        <v>306</v>
      </c>
      <c r="B119">
        <v>80</v>
      </c>
      <c r="C119" s="36">
        <v>0.311</v>
      </c>
      <c r="D119">
        <v>80</v>
      </c>
      <c r="E119" s="38">
        <v>7</v>
      </c>
      <c r="F119" s="38">
        <v>7</v>
      </c>
      <c r="H119" s="37">
        <v>10.82</v>
      </c>
      <c r="I119">
        <v>64.18</v>
      </c>
      <c r="J119">
        <v>64.18</v>
      </c>
      <c r="M119" s="37">
        <v>11.09</v>
      </c>
      <c r="N119" s="37">
        <v>11.09</v>
      </c>
      <c r="O119" s="37">
        <v>2.44</v>
      </c>
      <c r="P119" s="37">
        <v>2.44</v>
      </c>
    </row>
    <row r="120" spans="1:16" ht="12.75">
      <c r="A120" t="s">
        <v>307</v>
      </c>
      <c r="B120">
        <v>80</v>
      </c>
      <c r="C120" s="36">
        <v>0.311</v>
      </c>
      <c r="D120">
        <v>80</v>
      </c>
      <c r="E120" s="38">
        <v>8</v>
      </c>
      <c r="F120" s="38">
        <v>8</v>
      </c>
      <c r="H120" s="37">
        <v>12.27</v>
      </c>
      <c r="I120">
        <v>72.24</v>
      </c>
      <c r="J120">
        <v>72.24</v>
      </c>
      <c r="M120" s="37">
        <v>12.57</v>
      </c>
      <c r="N120" s="37">
        <v>12.57</v>
      </c>
      <c r="O120" s="37">
        <v>2.43</v>
      </c>
      <c r="P120" s="37">
        <v>2.43</v>
      </c>
    </row>
    <row r="121" spans="1:16" ht="12.75">
      <c r="A121" t="s">
        <v>305</v>
      </c>
      <c r="B121">
        <v>80</v>
      </c>
      <c r="C121" s="36">
        <v>0.311</v>
      </c>
      <c r="D121">
        <v>80</v>
      </c>
      <c r="E121" s="38">
        <v>10</v>
      </c>
      <c r="F121" s="38">
        <v>10</v>
      </c>
      <c r="H121" s="37">
        <v>15.11</v>
      </c>
      <c r="I121">
        <v>87.49</v>
      </c>
      <c r="J121">
        <v>87.49</v>
      </c>
      <c r="M121" s="37">
        <v>15.45</v>
      </c>
      <c r="N121" s="37">
        <v>15.45</v>
      </c>
      <c r="O121" s="37">
        <v>2.41</v>
      </c>
      <c r="P121" s="37">
        <v>2.41</v>
      </c>
    </row>
    <row r="122" spans="1:16" ht="12.75">
      <c r="A122" t="s">
        <v>301</v>
      </c>
      <c r="B122">
        <v>80</v>
      </c>
      <c r="C122" s="36">
        <v>0.311</v>
      </c>
      <c r="D122">
        <v>80</v>
      </c>
      <c r="E122" s="38">
        <v>12</v>
      </c>
      <c r="F122" s="38">
        <v>12</v>
      </c>
      <c r="H122" s="37">
        <v>17.87</v>
      </c>
      <c r="I122">
        <v>101.68</v>
      </c>
      <c r="J122">
        <v>101.68</v>
      </c>
      <c r="M122" s="37">
        <v>18.2</v>
      </c>
      <c r="N122" s="37">
        <v>18.2</v>
      </c>
      <c r="O122" s="37">
        <v>2.39</v>
      </c>
      <c r="P122" s="37">
        <v>2.39</v>
      </c>
    </row>
    <row r="123" spans="1:16" ht="12.75">
      <c r="A123" t="s">
        <v>310</v>
      </c>
      <c r="B123">
        <v>90</v>
      </c>
      <c r="C123" s="36">
        <v>0.351</v>
      </c>
      <c r="D123">
        <v>90</v>
      </c>
      <c r="E123" s="38">
        <v>7</v>
      </c>
      <c r="F123" s="38">
        <v>7</v>
      </c>
      <c r="H123" s="37">
        <v>12.24</v>
      </c>
      <c r="I123">
        <v>92.53</v>
      </c>
      <c r="J123">
        <v>92.53</v>
      </c>
      <c r="M123" s="37">
        <v>14.13</v>
      </c>
      <c r="N123" s="37">
        <v>14.13</v>
      </c>
      <c r="O123" s="37">
        <v>2.75</v>
      </c>
      <c r="P123" s="37">
        <v>2.75</v>
      </c>
    </row>
    <row r="124" spans="1:16" ht="12.75">
      <c r="A124" t="s">
        <v>311</v>
      </c>
      <c r="B124">
        <v>90</v>
      </c>
      <c r="C124" s="36">
        <v>0.351</v>
      </c>
      <c r="D124">
        <v>90</v>
      </c>
      <c r="E124" s="38">
        <v>8</v>
      </c>
      <c r="F124" s="38">
        <v>8</v>
      </c>
      <c r="H124" s="37">
        <v>13.89</v>
      </c>
      <c r="I124">
        <v>104.37</v>
      </c>
      <c r="J124">
        <v>104.37</v>
      </c>
      <c r="M124" s="37">
        <v>16.05</v>
      </c>
      <c r="N124" s="37">
        <v>16.05</v>
      </c>
      <c r="O124" s="37">
        <v>2.74</v>
      </c>
      <c r="P124" s="37">
        <v>2.74</v>
      </c>
    </row>
    <row r="125" spans="1:16" ht="12.75">
      <c r="A125" t="s">
        <v>312</v>
      </c>
      <c r="B125">
        <v>90</v>
      </c>
      <c r="C125" s="36">
        <v>0.351</v>
      </c>
      <c r="D125">
        <v>90</v>
      </c>
      <c r="E125" s="38">
        <v>9</v>
      </c>
      <c r="F125" s="38">
        <v>9</v>
      </c>
      <c r="H125" s="37">
        <v>15.52</v>
      </c>
      <c r="I125">
        <v>115.82</v>
      </c>
      <c r="J125">
        <v>115.82</v>
      </c>
      <c r="M125" s="37">
        <v>17.93</v>
      </c>
      <c r="N125" s="37">
        <v>17.93</v>
      </c>
      <c r="O125" s="37">
        <v>2.73</v>
      </c>
      <c r="P125" s="37">
        <v>2.73</v>
      </c>
    </row>
    <row r="126" spans="1:16" ht="12.75">
      <c r="A126" t="s">
        <v>308</v>
      </c>
      <c r="B126">
        <v>90</v>
      </c>
      <c r="C126" s="36">
        <v>0.351</v>
      </c>
      <c r="D126">
        <v>90</v>
      </c>
      <c r="E126" s="38">
        <v>10</v>
      </c>
      <c r="F126" s="38">
        <v>10</v>
      </c>
      <c r="H126" s="37">
        <v>17.13</v>
      </c>
      <c r="I126">
        <v>126.9</v>
      </c>
      <c r="J126">
        <v>126.9</v>
      </c>
      <c r="M126" s="37">
        <v>19.77</v>
      </c>
      <c r="N126" s="37">
        <v>19.77</v>
      </c>
      <c r="O126" s="37">
        <v>2.72</v>
      </c>
      <c r="P126" s="37">
        <v>2.72</v>
      </c>
    </row>
    <row r="127" spans="1:16" ht="12.75">
      <c r="A127" t="s">
        <v>309</v>
      </c>
      <c r="B127">
        <v>90</v>
      </c>
      <c r="C127" s="36">
        <v>0.351</v>
      </c>
      <c r="D127">
        <v>90</v>
      </c>
      <c r="E127" s="38">
        <v>12</v>
      </c>
      <c r="F127" s="38">
        <v>12</v>
      </c>
      <c r="H127" s="37">
        <v>20.29</v>
      </c>
      <c r="I127">
        <v>148.01</v>
      </c>
      <c r="J127">
        <v>148.01</v>
      </c>
      <c r="M127" s="37">
        <v>23.34</v>
      </c>
      <c r="N127" s="37">
        <v>23.34</v>
      </c>
      <c r="O127" s="37">
        <v>2.7</v>
      </c>
      <c r="P127" s="37">
        <v>2.7</v>
      </c>
    </row>
    <row r="128" spans="1:16" ht="12.75">
      <c r="A128" t="s">
        <v>282</v>
      </c>
      <c r="B128">
        <v>100</v>
      </c>
      <c r="C128" s="36">
        <v>0.39</v>
      </c>
      <c r="D128">
        <v>100</v>
      </c>
      <c r="E128" s="38">
        <v>8</v>
      </c>
      <c r="F128" s="38">
        <v>8</v>
      </c>
      <c r="H128" s="37">
        <v>15.51</v>
      </c>
      <c r="I128">
        <v>144.82</v>
      </c>
      <c r="J128">
        <v>144.82</v>
      </c>
      <c r="M128" s="37">
        <v>19.94</v>
      </c>
      <c r="N128" s="37">
        <v>19.94</v>
      </c>
      <c r="O128" s="37">
        <v>3.06</v>
      </c>
      <c r="P128" s="37">
        <v>3.06</v>
      </c>
    </row>
    <row r="129" spans="1:16" ht="12.75">
      <c r="A129" t="s">
        <v>223</v>
      </c>
      <c r="B129">
        <v>100</v>
      </c>
      <c r="C129" s="36">
        <v>0.39</v>
      </c>
      <c r="D129">
        <v>100</v>
      </c>
      <c r="E129" s="38">
        <v>10</v>
      </c>
      <c r="F129" s="38">
        <v>10</v>
      </c>
      <c r="H129" s="37">
        <v>19.15</v>
      </c>
      <c r="I129">
        <v>176.66</v>
      </c>
      <c r="J129">
        <v>176.66</v>
      </c>
      <c r="M129" s="37">
        <v>24.61</v>
      </c>
      <c r="N129" s="37">
        <v>24.61</v>
      </c>
      <c r="O129" s="37">
        <v>3.04</v>
      </c>
      <c r="P129" s="37">
        <v>3.04</v>
      </c>
    </row>
    <row r="130" spans="1:16" ht="12.75">
      <c r="A130" t="s">
        <v>224</v>
      </c>
      <c r="B130">
        <v>100</v>
      </c>
      <c r="C130" s="36">
        <v>0.39</v>
      </c>
      <c r="D130">
        <v>100</v>
      </c>
      <c r="E130" s="38">
        <v>12</v>
      </c>
      <c r="F130" s="38">
        <v>12</v>
      </c>
      <c r="H130" s="37">
        <v>22.71</v>
      </c>
      <c r="I130">
        <v>206.67</v>
      </c>
      <c r="J130">
        <v>206.67</v>
      </c>
      <c r="M130" s="37">
        <v>29.12</v>
      </c>
      <c r="N130" s="37">
        <v>29.12</v>
      </c>
      <c r="O130" s="37">
        <v>3.02</v>
      </c>
      <c r="P130" s="37">
        <v>3.02</v>
      </c>
    </row>
    <row r="131" spans="1:16" ht="12.75">
      <c r="A131" t="s">
        <v>225</v>
      </c>
      <c r="B131">
        <v>100</v>
      </c>
      <c r="C131" s="36">
        <v>0.39</v>
      </c>
      <c r="D131">
        <v>100</v>
      </c>
      <c r="E131" s="38">
        <v>15</v>
      </c>
      <c r="F131" s="38">
        <v>15</v>
      </c>
      <c r="H131" s="37">
        <v>27.9</v>
      </c>
      <c r="I131">
        <v>248.54</v>
      </c>
      <c r="J131">
        <v>248.54</v>
      </c>
      <c r="M131" s="37">
        <v>35.6</v>
      </c>
      <c r="N131" s="37">
        <v>35.6</v>
      </c>
      <c r="O131" s="37">
        <v>2.98</v>
      </c>
      <c r="P131" s="37">
        <v>2.98</v>
      </c>
    </row>
    <row r="132" spans="1:16" ht="12.75">
      <c r="A132" t="s">
        <v>226</v>
      </c>
      <c r="B132">
        <v>110</v>
      </c>
      <c r="C132" s="36">
        <v>0.429</v>
      </c>
      <c r="D132">
        <v>110</v>
      </c>
      <c r="E132" s="38">
        <v>10</v>
      </c>
      <c r="F132" s="38">
        <v>10</v>
      </c>
      <c r="H132" s="37">
        <v>21.18</v>
      </c>
      <c r="I132">
        <v>237.95</v>
      </c>
      <c r="J132">
        <v>237.95</v>
      </c>
      <c r="M132" s="37">
        <v>29.99</v>
      </c>
      <c r="N132" s="37">
        <v>29.99</v>
      </c>
      <c r="O132" s="37">
        <v>3.35</v>
      </c>
      <c r="P132" s="37">
        <v>3.35</v>
      </c>
    </row>
    <row r="133" spans="1:16" ht="12.75">
      <c r="A133" t="s">
        <v>227</v>
      </c>
      <c r="B133">
        <v>110</v>
      </c>
      <c r="C133" s="36">
        <v>0.429</v>
      </c>
      <c r="D133">
        <v>110</v>
      </c>
      <c r="E133" s="38">
        <v>12</v>
      </c>
      <c r="F133" s="38">
        <v>12</v>
      </c>
      <c r="H133" s="37">
        <v>25.14</v>
      </c>
      <c r="I133">
        <v>279.09</v>
      </c>
      <c r="J133">
        <v>279.09</v>
      </c>
      <c r="M133" s="37">
        <v>35.54</v>
      </c>
      <c r="N133" s="37">
        <v>35.54</v>
      </c>
      <c r="O133" s="37">
        <v>3.33</v>
      </c>
      <c r="P133" s="37">
        <v>3.33</v>
      </c>
    </row>
    <row r="134" spans="1:16" ht="12.75">
      <c r="A134" t="s">
        <v>228</v>
      </c>
      <c r="B134">
        <v>120</v>
      </c>
      <c r="C134" s="36">
        <v>0.469</v>
      </c>
      <c r="D134">
        <v>120</v>
      </c>
      <c r="E134" s="38">
        <v>10</v>
      </c>
      <c r="F134" s="38">
        <v>10</v>
      </c>
      <c r="H134" s="37">
        <v>23.18</v>
      </c>
      <c r="I134">
        <v>312.91</v>
      </c>
      <c r="J134">
        <v>312.91</v>
      </c>
      <c r="M134" s="37">
        <v>36.02</v>
      </c>
      <c r="N134" s="37">
        <v>36.02</v>
      </c>
      <c r="O134" s="37">
        <v>3.67</v>
      </c>
      <c r="P134" s="37">
        <v>3.67</v>
      </c>
    </row>
    <row r="135" spans="1:16" ht="12.75">
      <c r="A135" t="s">
        <v>229</v>
      </c>
      <c r="B135">
        <v>120</v>
      </c>
      <c r="C135" s="36">
        <v>0.469</v>
      </c>
      <c r="D135">
        <v>120</v>
      </c>
      <c r="E135" s="38">
        <v>11</v>
      </c>
      <c r="F135" s="38">
        <v>11</v>
      </c>
      <c r="H135" s="37">
        <v>25.37</v>
      </c>
      <c r="I135">
        <v>340.61</v>
      </c>
      <c r="J135">
        <v>340.61</v>
      </c>
      <c r="M135" s="37">
        <v>39.4</v>
      </c>
      <c r="N135" s="37">
        <v>39.4</v>
      </c>
      <c r="O135" s="37">
        <v>3.66</v>
      </c>
      <c r="P135" s="37">
        <v>3.66</v>
      </c>
    </row>
    <row r="136" spans="1:16" ht="12.75">
      <c r="A136" t="s">
        <v>230</v>
      </c>
      <c r="B136">
        <v>120</v>
      </c>
      <c r="C136" s="36">
        <v>0.469</v>
      </c>
      <c r="D136">
        <v>120</v>
      </c>
      <c r="E136" s="38">
        <v>12</v>
      </c>
      <c r="F136" s="38">
        <v>12</v>
      </c>
      <c r="H136" s="37">
        <v>27.54</v>
      </c>
      <c r="I136">
        <v>367.64</v>
      </c>
      <c r="J136">
        <v>367.64</v>
      </c>
      <c r="M136" s="37">
        <v>42.73</v>
      </c>
      <c r="N136" s="37">
        <v>42.73</v>
      </c>
      <c r="O136" s="37">
        <v>3.65</v>
      </c>
      <c r="P136" s="37">
        <v>3.65</v>
      </c>
    </row>
    <row r="137" spans="1:16" ht="12.75">
      <c r="A137" t="s">
        <v>231</v>
      </c>
      <c r="B137">
        <v>120</v>
      </c>
      <c r="C137" s="36">
        <v>0.469</v>
      </c>
      <c r="D137">
        <v>120</v>
      </c>
      <c r="E137" s="38">
        <v>13</v>
      </c>
      <c r="F137" s="38">
        <v>13</v>
      </c>
      <c r="H137" s="37">
        <v>29.69</v>
      </c>
      <c r="I137">
        <v>394.01</v>
      </c>
      <c r="J137">
        <v>394.01</v>
      </c>
      <c r="M137" s="37">
        <v>46.01</v>
      </c>
      <c r="N137" s="37">
        <v>46.01</v>
      </c>
      <c r="O137" s="37">
        <v>3.64</v>
      </c>
      <c r="P137" s="37">
        <v>3.64</v>
      </c>
    </row>
    <row r="138" spans="1:16" ht="12.75">
      <c r="A138" t="s">
        <v>232</v>
      </c>
      <c r="B138">
        <v>120</v>
      </c>
      <c r="C138" s="36">
        <v>0.469</v>
      </c>
      <c r="D138">
        <v>120</v>
      </c>
      <c r="E138" s="38">
        <v>15</v>
      </c>
      <c r="F138" s="38">
        <v>15</v>
      </c>
      <c r="H138" s="37">
        <v>33.93</v>
      </c>
      <c r="I138">
        <v>444.86</v>
      </c>
      <c r="J138">
        <v>444.86</v>
      </c>
      <c r="M138" s="37">
        <v>52.43</v>
      </c>
      <c r="N138" s="37">
        <v>52.43</v>
      </c>
      <c r="O138" s="37">
        <v>3.62</v>
      </c>
      <c r="P138" s="37">
        <v>3.62</v>
      </c>
    </row>
    <row r="139" spans="1:16" ht="12.75">
      <c r="A139" t="s">
        <v>233</v>
      </c>
      <c r="B139">
        <v>130</v>
      </c>
      <c r="C139" s="36">
        <v>0.508</v>
      </c>
      <c r="D139">
        <v>130</v>
      </c>
      <c r="E139" s="38">
        <v>12</v>
      </c>
      <c r="F139" s="38">
        <v>12</v>
      </c>
      <c r="H139" s="37">
        <v>29.97</v>
      </c>
      <c r="I139">
        <v>472.14</v>
      </c>
      <c r="J139">
        <v>472.14</v>
      </c>
      <c r="M139" s="37">
        <v>50.44</v>
      </c>
      <c r="N139" s="37">
        <v>50.44</v>
      </c>
      <c r="O139" s="37">
        <v>3.97</v>
      </c>
      <c r="P139" s="37">
        <v>3.97</v>
      </c>
    </row>
    <row r="140" spans="1:16" ht="12.75">
      <c r="A140" t="s">
        <v>234</v>
      </c>
      <c r="B140">
        <v>140</v>
      </c>
      <c r="C140" s="36">
        <v>0.547</v>
      </c>
      <c r="D140">
        <v>140</v>
      </c>
      <c r="E140" s="38">
        <v>10</v>
      </c>
      <c r="F140" s="38">
        <v>10</v>
      </c>
      <c r="H140" s="37">
        <v>27.24</v>
      </c>
      <c r="I140">
        <v>504.39</v>
      </c>
      <c r="J140">
        <v>504.39</v>
      </c>
      <c r="M140" s="37">
        <v>49.42</v>
      </c>
      <c r="N140" s="37">
        <v>49.42</v>
      </c>
      <c r="O140" s="37">
        <v>4.3</v>
      </c>
      <c r="P140" s="37">
        <v>4.3</v>
      </c>
    </row>
    <row r="141" spans="1:16" ht="12.75">
      <c r="A141" t="s">
        <v>235</v>
      </c>
      <c r="B141">
        <v>140</v>
      </c>
      <c r="C141" s="36">
        <v>0.547</v>
      </c>
      <c r="D141">
        <v>140</v>
      </c>
      <c r="E141" s="38">
        <v>13</v>
      </c>
      <c r="F141" s="38">
        <v>13</v>
      </c>
      <c r="H141" s="37">
        <v>34.95</v>
      </c>
      <c r="I141">
        <v>638.49</v>
      </c>
      <c r="J141">
        <v>638.49</v>
      </c>
      <c r="M141" s="37">
        <v>63.36</v>
      </c>
      <c r="N141" s="37">
        <v>63.36</v>
      </c>
      <c r="O141" s="37">
        <v>4.27</v>
      </c>
      <c r="P141" s="37">
        <v>4.27</v>
      </c>
    </row>
    <row r="142" spans="1:16" ht="12.75">
      <c r="A142" t="s">
        <v>236</v>
      </c>
      <c r="B142">
        <v>150</v>
      </c>
      <c r="C142" s="36">
        <v>0.586</v>
      </c>
      <c r="D142">
        <v>150</v>
      </c>
      <c r="E142" s="38">
        <v>10</v>
      </c>
      <c r="F142" s="38">
        <v>10</v>
      </c>
      <c r="H142" s="37">
        <v>29.27</v>
      </c>
      <c r="I142">
        <v>623.98</v>
      </c>
      <c r="J142">
        <v>623.98</v>
      </c>
      <c r="M142" s="37">
        <v>56.9</v>
      </c>
      <c r="N142" s="37">
        <v>56.9</v>
      </c>
      <c r="O142" s="37">
        <v>4.62</v>
      </c>
      <c r="P142" s="37">
        <v>4.62</v>
      </c>
    </row>
    <row r="143" spans="1:16" ht="12.75">
      <c r="A143" t="s">
        <v>237</v>
      </c>
      <c r="B143">
        <v>150</v>
      </c>
      <c r="C143" s="36">
        <v>0.586</v>
      </c>
      <c r="D143">
        <v>150</v>
      </c>
      <c r="E143" s="38">
        <v>12</v>
      </c>
      <c r="F143" s="38">
        <v>12</v>
      </c>
      <c r="H143" s="37">
        <v>34.83</v>
      </c>
      <c r="I143">
        <v>736.85</v>
      </c>
      <c r="J143">
        <v>736.85</v>
      </c>
      <c r="M143" s="37">
        <v>67.74</v>
      </c>
      <c r="N143" s="37">
        <v>67.74</v>
      </c>
      <c r="O143" s="37">
        <v>4.6</v>
      </c>
      <c r="P143" s="37">
        <v>4.6</v>
      </c>
    </row>
    <row r="144" spans="1:16" ht="12.75">
      <c r="A144" t="s">
        <v>238</v>
      </c>
      <c r="B144">
        <v>150</v>
      </c>
      <c r="C144" s="36">
        <v>0.586</v>
      </c>
      <c r="D144">
        <v>150</v>
      </c>
      <c r="E144" s="38">
        <v>14</v>
      </c>
      <c r="F144" s="38">
        <v>14</v>
      </c>
      <c r="H144" s="37">
        <v>40.31</v>
      </c>
      <c r="I144">
        <v>845.33</v>
      </c>
      <c r="J144">
        <v>845.33</v>
      </c>
      <c r="M144" s="37">
        <v>78.32</v>
      </c>
      <c r="N144" s="37">
        <v>78.32</v>
      </c>
      <c r="O144" s="37">
        <v>4.58</v>
      </c>
      <c r="P144" s="37">
        <v>4.58</v>
      </c>
    </row>
    <row r="145" spans="1:16" ht="12.75">
      <c r="A145" t="s">
        <v>239</v>
      </c>
      <c r="B145">
        <v>150</v>
      </c>
      <c r="C145" s="36">
        <v>0.586</v>
      </c>
      <c r="D145">
        <v>150</v>
      </c>
      <c r="E145" s="38">
        <v>15</v>
      </c>
      <c r="F145" s="38">
        <v>15</v>
      </c>
      <c r="H145" s="37">
        <v>43.02</v>
      </c>
      <c r="I145">
        <v>897.99</v>
      </c>
      <c r="J145">
        <v>897.99</v>
      </c>
      <c r="M145" s="37">
        <v>83.51</v>
      </c>
      <c r="N145" s="37">
        <v>83.51</v>
      </c>
      <c r="O145" s="37">
        <v>4.57</v>
      </c>
      <c r="P145" s="37">
        <v>4.57</v>
      </c>
    </row>
    <row r="146" spans="1:16" ht="12.75">
      <c r="A146" t="s">
        <v>240</v>
      </c>
      <c r="B146">
        <v>150</v>
      </c>
      <c r="C146" s="36">
        <v>0.586</v>
      </c>
      <c r="D146">
        <v>150</v>
      </c>
      <c r="E146" s="38">
        <v>18</v>
      </c>
      <c r="F146" s="38">
        <v>18</v>
      </c>
      <c r="H146" s="37">
        <v>51.03</v>
      </c>
      <c r="I146">
        <v>1049.9</v>
      </c>
      <c r="J146">
        <v>1049.9</v>
      </c>
      <c r="M146" s="37">
        <v>98.73</v>
      </c>
      <c r="N146" s="37">
        <v>98.73</v>
      </c>
      <c r="O146" s="37">
        <v>4.54</v>
      </c>
      <c r="P146" s="37">
        <v>4.54</v>
      </c>
    </row>
    <row r="147" spans="1:16" ht="12.75">
      <c r="A147" t="s">
        <v>241</v>
      </c>
      <c r="B147">
        <v>160</v>
      </c>
      <c r="C147" s="36">
        <v>0.625</v>
      </c>
      <c r="D147">
        <v>160</v>
      </c>
      <c r="E147" s="38">
        <v>15</v>
      </c>
      <c r="F147" s="38">
        <v>15</v>
      </c>
      <c r="H147" s="37">
        <v>46.06</v>
      </c>
      <c r="I147">
        <v>1098.76</v>
      </c>
      <c r="J147">
        <v>1098.76</v>
      </c>
      <c r="M147" s="37">
        <v>95.46</v>
      </c>
      <c r="N147" s="37">
        <v>95.46</v>
      </c>
      <c r="O147" s="37">
        <v>4.88</v>
      </c>
      <c r="P147" s="37">
        <v>4.88</v>
      </c>
    </row>
    <row r="148" spans="1:16" ht="12.75">
      <c r="A148" t="s">
        <v>242</v>
      </c>
      <c r="B148">
        <v>160</v>
      </c>
      <c r="C148" s="36">
        <v>0.625</v>
      </c>
      <c r="D148">
        <v>160</v>
      </c>
      <c r="E148" s="38">
        <v>17</v>
      </c>
      <c r="F148" s="38">
        <v>17</v>
      </c>
      <c r="H148" s="37">
        <v>51.82</v>
      </c>
      <c r="I148">
        <v>1225.32</v>
      </c>
      <c r="J148">
        <v>1225.32</v>
      </c>
      <c r="M148" s="37">
        <v>107.21</v>
      </c>
      <c r="N148" s="37">
        <v>107.21</v>
      </c>
      <c r="O148" s="37">
        <v>4.86</v>
      </c>
      <c r="P148" s="37">
        <v>4.86</v>
      </c>
    </row>
    <row r="149" spans="1:16" ht="12.75">
      <c r="A149" t="s">
        <v>243</v>
      </c>
      <c r="B149">
        <v>180</v>
      </c>
      <c r="C149" s="36">
        <v>0.705</v>
      </c>
      <c r="D149">
        <v>180</v>
      </c>
      <c r="E149" s="38">
        <v>15</v>
      </c>
      <c r="F149" s="38">
        <v>15</v>
      </c>
      <c r="H149" s="37">
        <v>52.1</v>
      </c>
      <c r="I149">
        <v>1588.46</v>
      </c>
      <c r="J149">
        <v>1588.46</v>
      </c>
      <c r="M149" s="37">
        <v>122.02</v>
      </c>
      <c r="N149" s="37">
        <v>122.02</v>
      </c>
      <c r="O149" s="37">
        <v>5.52</v>
      </c>
      <c r="P149" s="37">
        <v>5.52</v>
      </c>
    </row>
    <row r="150" spans="1:16" ht="12.75">
      <c r="A150" t="s">
        <v>244</v>
      </c>
      <c r="B150">
        <v>180</v>
      </c>
      <c r="C150" s="36">
        <v>0.705</v>
      </c>
      <c r="D150">
        <v>180</v>
      </c>
      <c r="E150" s="38">
        <v>16</v>
      </c>
      <c r="F150" s="38">
        <v>16</v>
      </c>
      <c r="H150" s="37">
        <v>55.39</v>
      </c>
      <c r="I150">
        <v>1682.33</v>
      </c>
      <c r="J150">
        <v>1682.33</v>
      </c>
      <c r="M150" s="37">
        <v>129.65</v>
      </c>
      <c r="N150" s="37">
        <v>129.65</v>
      </c>
      <c r="O150" s="37">
        <v>5.51</v>
      </c>
      <c r="P150" s="37">
        <v>5.51</v>
      </c>
    </row>
    <row r="151" spans="1:16" ht="12.75">
      <c r="A151" t="s">
        <v>245</v>
      </c>
      <c r="B151">
        <v>180</v>
      </c>
      <c r="C151" s="36">
        <v>0.705</v>
      </c>
      <c r="D151">
        <v>180</v>
      </c>
      <c r="E151" s="38">
        <v>18</v>
      </c>
      <c r="F151" s="38">
        <v>18</v>
      </c>
      <c r="H151" s="37">
        <v>61.91</v>
      </c>
      <c r="I151">
        <v>1865.51</v>
      </c>
      <c r="J151">
        <v>1865.51</v>
      </c>
      <c r="M151" s="37">
        <v>144.66</v>
      </c>
      <c r="N151" s="37">
        <v>144.66</v>
      </c>
      <c r="O151" s="37">
        <v>5.49</v>
      </c>
      <c r="P151" s="37">
        <v>5.49</v>
      </c>
    </row>
    <row r="152" spans="1:16" ht="12.75">
      <c r="A152" t="s">
        <v>246</v>
      </c>
      <c r="B152">
        <v>180</v>
      </c>
      <c r="C152" s="36">
        <v>0.705</v>
      </c>
      <c r="D152">
        <v>180</v>
      </c>
      <c r="E152" s="38">
        <v>20</v>
      </c>
      <c r="F152" s="38">
        <v>20</v>
      </c>
      <c r="H152" s="37">
        <v>68.35</v>
      </c>
      <c r="I152">
        <v>2042.78</v>
      </c>
      <c r="J152">
        <v>2042.78</v>
      </c>
      <c r="M152" s="37">
        <v>159.38</v>
      </c>
      <c r="N152" s="37">
        <v>159.38</v>
      </c>
      <c r="O152" s="37">
        <v>5.47</v>
      </c>
      <c r="P152" s="37">
        <v>5.47</v>
      </c>
    </row>
    <row r="153" spans="1:16" ht="12.75">
      <c r="A153" t="s">
        <v>247</v>
      </c>
      <c r="B153">
        <v>200</v>
      </c>
      <c r="C153" s="36">
        <v>0.785</v>
      </c>
      <c r="D153">
        <v>200</v>
      </c>
      <c r="E153" s="38">
        <v>16</v>
      </c>
      <c r="F153" s="38">
        <v>16</v>
      </c>
      <c r="H153" s="37">
        <v>61.79</v>
      </c>
      <c r="I153">
        <v>2341.26</v>
      </c>
      <c r="J153">
        <v>2341.26</v>
      </c>
      <c r="M153" s="37">
        <v>161.72</v>
      </c>
      <c r="N153" s="37">
        <v>161.72</v>
      </c>
      <c r="O153" s="37">
        <v>6.16</v>
      </c>
      <c r="P153" s="37">
        <v>6.16</v>
      </c>
    </row>
    <row r="154" spans="1:16" ht="12.75">
      <c r="A154" t="s">
        <v>248</v>
      </c>
      <c r="B154">
        <v>200</v>
      </c>
      <c r="C154" s="36">
        <v>0.785</v>
      </c>
      <c r="D154">
        <v>200</v>
      </c>
      <c r="E154" s="38">
        <v>18</v>
      </c>
      <c r="F154" s="38">
        <v>18</v>
      </c>
      <c r="H154" s="37">
        <v>69.11</v>
      </c>
      <c r="I154">
        <v>2599.64</v>
      </c>
      <c r="J154">
        <v>2599.64</v>
      </c>
      <c r="M154" s="37">
        <v>180.58</v>
      </c>
      <c r="N154" s="37">
        <v>180.58</v>
      </c>
      <c r="O154" s="37">
        <v>6.13</v>
      </c>
      <c r="P154" s="37">
        <v>6.13</v>
      </c>
    </row>
    <row r="155" spans="1:16" ht="12.75">
      <c r="A155" t="s">
        <v>249</v>
      </c>
      <c r="B155">
        <v>200</v>
      </c>
      <c r="C155" s="36">
        <v>0.785</v>
      </c>
      <c r="D155">
        <v>200</v>
      </c>
      <c r="E155" s="38">
        <v>20</v>
      </c>
      <c r="F155" s="38">
        <v>20</v>
      </c>
      <c r="H155" s="37">
        <v>76.35</v>
      </c>
      <c r="I155">
        <v>2850.49</v>
      </c>
      <c r="J155">
        <v>2850.49</v>
      </c>
      <c r="M155" s="37">
        <v>199.1</v>
      </c>
      <c r="N155" s="37">
        <v>199.1</v>
      </c>
      <c r="O155" s="37">
        <v>6.11</v>
      </c>
      <c r="P155" s="37">
        <v>6.11</v>
      </c>
    </row>
    <row r="156" spans="1:16" ht="12.75">
      <c r="A156" t="s">
        <v>250</v>
      </c>
      <c r="B156">
        <v>200</v>
      </c>
      <c r="C156" s="36">
        <v>0.785</v>
      </c>
      <c r="D156">
        <v>200</v>
      </c>
      <c r="E156" s="38">
        <v>24</v>
      </c>
      <c r="F156" s="38">
        <v>24</v>
      </c>
      <c r="H156" s="37">
        <v>90.59</v>
      </c>
      <c r="I156">
        <v>3330.57</v>
      </c>
      <c r="J156">
        <v>3330.57</v>
      </c>
      <c r="M156" s="37">
        <v>235.17</v>
      </c>
      <c r="N156" s="37">
        <v>235.17</v>
      </c>
      <c r="O156" s="37">
        <v>6.06</v>
      </c>
      <c r="P156" s="37">
        <v>6.06</v>
      </c>
    </row>
    <row r="157" spans="1:16" ht="12.75">
      <c r="A157" t="s">
        <v>313</v>
      </c>
      <c r="B157">
        <v>80</v>
      </c>
      <c r="C157" s="36">
        <v>0.312</v>
      </c>
      <c r="D157">
        <v>45</v>
      </c>
      <c r="E157" s="38">
        <v>6</v>
      </c>
      <c r="F157" s="38">
        <v>8</v>
      </c>
      <c r="G157">
        <v>46</v>
      </c>
      <c r="H157" s="38">
        <v>11</v>
      </c>
      <c r="I157">
        <v>106</v>
      </c>
      <c r="J157" s="38">
        <v>19.4</v>
      </c>
      <c r="K157" s="38">
        <v>31.8</v>
      </c>
      <c r="L157" s="38">
        <v>12.1</v>
      </c>
      <c r="M157" s="38">
        <v>26.5</v>
      </c>
      <c r="N157" s="38">
        <v>6.4</v>
      </c>
      <c r="O157" s="37">
        <v>1.33</v>
      </c>
      <c r="P157" s="37">
        <v>3.1</v>
      </c>
    </row>
    <row r="158" spans="1:16" ht="12.75">
      <c r="A158" t="s">
        <v>115</v>
      </c>
      <c r="B158">
        <v>100</v>
      </c>
      <c r="C158" s="36">
        <v>0.372</v>
      </c>
      <c r="D158">
        <v>50</v>
      </c>
      <c r="E158" s="38">
        <v>6</v>
      </c>
      <c r="F158" s="38">
        <v>8.5</v>
      </c>
      <c r="G158">
        <v>64</v>
      </c>
      <c r="H158" s="38">
        <v>13.5</v>
      </c>
      <c r="I158">
        <v>206</v>
      </c>
      <c r="J158" s="38">
        <v>29.3</v>
      </c>
      <c r="K158" s="38">
        <v>49</v>
      </c>
      <c r="L158" s="38">
        <v>16.2</v>
      </c>
      <c r="M158" s="38">
        <v>41.2</v>
      </c>
      <c r="N158" s="38">
        <v>8.5</v>
      </c>
      <c r="O158" s="37">
        <v>1.47</v>
      </c>
      <c r="P158" s="37">
        <v>3.91</v>
      </c>
    </row>
    <row r="159" spans="1:16" ht="12.75">
      <c r="A159" t="s">
        <v>15</v>
      </c>
      <c r="B159">
        <v>120</v>
      </c>
      <c r="C159" s="36">
        <v>0.434</v>
      </c>
      <c r="D159">
        <v>55</v>
      </c>
      <c r="E159" s="38">
        <v>7</v>
      </c>
      <c r="F159" s="38">
        <v>9</v>
      </c>
      <c r="G159">
        <v>82</v>
      </c>
      <c r="H159" s="38">
        <v>17</v>
      </c>
      <c r="I159">
        <v>364</v>
      </c>
      <c r="J159" s="38">
        <v>43.2</v>
      </c>
      <c r="K159" s="38">
        <v>72.6</v>
      </c>
      <c r="L159" s="38">
        <v>21.2</v>
      </c>
      <c r="M159" s="38">
        <v>60.7</v>
      </c>
      <c r="N159" s="38">
        <v>11.1</v>
      </c>
      <c r="O159" s="37">
        <v>1.59</v>
      </c>
      <c r="P159" s="37">
        <v>4.63</v>
      </c>
    </row>
    <row r="160" spans="1:16" ht="12.75">
      <c r="A160" t="s">
        <v>116</v>
      </c>
      <c r="B160">
        <v>140</v>
      </c>
      <c r="C160" s="36">
        <v>0.489</v>
      </c>
      <c r="D160">
        <v>60</v>
      </c>
      <c r="E160" s="38">
        <v>7</v>
      </c>
      <c r="F160" s="38">
        <v>10</v>
      </c>
      <c r="G160">
        <v>98</v>
      </c>
      <c r="H160" s="38">
        <v>20.4</v>
      </c>
      <c r="I160">
        <v>605</v>
      </c>
      <c r="J160" s="38">
        <v>62.7</v>
      </c>
      <c r="K160" s="38">
        <v>103</v>
      </c>
      <c r="L160" s="38">
        <v>28.3</v>
      </c>
      <c r="M160" s="38">
        <v>86.4</v>
      </c>
      <c r="N160" s="38">
        <v>14.8</v>
      </c>
      <c r="O160" s="37">
        <v>1.75</v>
      </c>
      <c r="P160" s="37">
        <v>5.45</v>
      </c>
    </row>
    <row r="161" spans="1:16" ht="12.75">
      <c r="A161" t="s">
        <v>117</v>
      </c>
      <c r="B161">
        <v>160</v>
      </c>
      <c r="C161" s="36">
        <v>0.546</v>
      </c>
      <c r="D161">
        <v>65</v>
      </c>
      <c r="E161" s="38">
        <v>7.5</v>
      </c>
      <c r="F161" s="38">
        <v>10.5</v>
      </c>
      <c r="G161">
        <v>115</v>
      </c>
      <c r="H161" s="38">
        <v>24</v>
      </c>
      <c r="I161">
        <v>925</v>
      </c>
      <c r="J161" s="38">
        <v>85.3</v>
      </c>
      <c r="K161" s="38">
        <v>138</v>
      </c>
      <c r="L161" s="38">
        <v>35.2</v>
      </c>
      <c r="M161" s="38">
        <v>115.6</v>
      </c>
      <c r="N161" s="38">
        <v>18.3</v>
      </c>
      <c r="O161" s="37">
        <v>1.89</v>
      </c>
      <c r="P161" s="37">
        <v>6.21</v>
      </c>
    </row>
    <row r="162" spans="1:16" ht="12.75">
      <c r="A162" t="s">
        <v>118</v>
      </c>
      <c r="B162">
        <v>180</v>
      </c>
      <c r="C162" s="36">
        <v>0.611</v>
      </c>
      <c r="D162">
        <v>70</v>
      </c>
      <c r="E162" s="38">
        <v>8</v>
      </c>
      <c r="F162" s="38">
        <v>11</v>
      </c>
      <c r="G162">
        <v>133</v>
      </c>
      <c r="H162" s="38">
        <v>28</v>
      </c>
      <c r="I162">
        <v>1350</v>
      </c>
      <c r="J162" s="38">
        <v>114</v>
      </c>
      <c r="K162" s="38">
        <v>179</v>
      </c>
      <c r="L162" s="38">
        <v>42.9</v>
      </c>
      <c r="M162" s="38">
        <v>150</v>
      </c>
      <c r="N162" s="38">
        <v>22.4</v>
      </c>
      <c r="O162" s="37">
        <v>2.02</v>
      </c>
      <c r="P162" s="37">
        <v>6.94</v>
      </c>
    </row>
    <row r="163" spans="1:16" ht="12.75">
      <c r="A163" t="s">
        <v>119</v>
      </c>
      <c r="B163">
        <v>200</v>
      </c>
      <c r="C163" s="36">
        <v>0.661</v>
      </c>
      <c r="D163">
        <v>75</v>
      </c>
      <c r="E163" s="38">
        <v>8.5</v>
      </c>
      <c r="F163" s="38">
        <v>11.5</v>
      </c>
      <c r="G163">
        <v>151</v>
      </c>
      <c r="H163" s="38">
        <v>32.2</v>
      </c>
      <c r="I163">
        <v>1910</v>
      </c>
      <c r="J163" s="38">
        <v>148</v>
      </c>
      <c r="K163" s="38">
        <v>228</v>
      </c>
      <c r="L163" s="38">
        <v>51.8</v>
      </c>
      <c r="M163" s="38">
        <v>191</v>
      </c>
      <c r="N163" s="38">
        <v>27</v>
      </c>
      <c r="O163" s="37">
        <v>2.14</v>
      </c>
      <c r="P163" s="37">
        <v>7.7</v>
      </c>
    </row>
    <row r="164" spans="1:16" ht="12.75">
      <c r="A164" t="s">
        <v>120</v>
      </c>
      <c r="B164">
        <v>220</v>
      </c>
      <c r="C164" s="36">
        <v>0.718</v>
      </c>
      <c r="D164">
        <v>80</v>
      </c>
      <c r="E164" s="38">
        <v>9</v>
      </c>
      <c r="F164" s="38">
        <v>12.5</v>
      </c>
      <c r="G164">
        <v>167</v>
      </c>
      <c r="H164" s="38">
        <v>37.4</v>
      </c>
      <c r="I164">
        <v>2690</v>
      </c>
      <c r="J164" s="38">
        <v>197</v>
      </c>
      <c r="K164" s="38">
        <v>292</v>
      </c>
      <c r="L164" s="38">
        <v>64.1</v>
      </c>
      <c r="M164" s="38">
        <v>244.5</v>
      </c>
      <c r="N164" s="38">
        <v>33.6</v>
      </c>
      <c r="O164" s="37">
        <v>2.3</v>
      </c>
      <c r="P164" s="37">
        <v>8.48</v>
      </c>
    </row>
    <row r="165" spans="1:16" ht="12.75">
      <c r="A165" t="s">
        <v>121</v>
      </c>
      <c r="B165">
        <v>240</v>
      </c>
      <c r="C165" s="36">
        <v>0.775</v>
      </c>
      <c r="D165">
        <v>85</v>
      </c>
      <c r="E165" s="38">
        <v>9.5</v>
      </c>
      <c r="F165" s="38">
        <v>13</v>
      </c>
      <c r="G165">
        <v>184</v>
      </c>
      <c r="H165" s="38">
        <v>42.3</v>
      </c>
      <c r="I165">
        <v>3600</v>
      </c>
      <c r="J165" s="38">
        <v>248</v>
      </c>
      <c r="K165" s="38">
        <v>358</v>
      </c>
      <c r="L165" s="38">
        <v>75.7</v>
      </c>
      <c r="M165" s="38">
        <v>300</v>
      </c>
      <c r="N165" s="38">
        <v>39.6</v>
      </c>
      <c r="O165" s="37">
        <v>2.42</v>
      </c>
      <c r="P165" s="37">
        <v>9.23</v>
      </c>
    </row>
    <row r="166" spans="1:16" ht="12.75">
      <c r="A166" t="s">
        <v>122</v>
      </c>
      <c r="B166">
        <v>260</v>
      </c>
      <c r="C166" s="36">
        <v>0.834</v>
      </c>
      <c r="D166">
        <v>90</v>
      </c>
      <c r="E166" s="38">
        <v>10</v>
      </c>
      <c r="F166" s="38">
        <v>14</v>
      </c>
      <c r="G166">
        <v>200</v>
      </c>
      <c r="H166" s="38">
        <v>48.3</v>
      </c>
      <c r="I166">
        <v>4820</v>
      </c>
      <c r="J166" s="38">
        <v>317</v>
      </c>
      <c r="K166" s="38">
        <v>442</v>
      </c>
      <c r="L166" s="38">
        <v>91.6</v>
      </c>
      <c r="M166" s="38">
        <v>370.8</v>
      </c>
      <c r="N166" s="38">
        <v>47.7</v>
      </c>
      <c r="O166" s="37">
        <v>2.56</v>
      </c>
      <c r="P166" s="37">
        <v>9.99</v>
      </c>
    </row>
    <row r="167" spans="1:16" ht="12.75">
      <c r="A167" t="s">
        <v>123</v>
      </c>
      <c r="B167">
        <v>280</v>
      </c>
      <c r="C167" s="36">
        <v>0.89</v>
      </c>
      <c r="D167">
        <v>95</v>
      </c>
      <c r="E167" s="38">
        <v>10</v>
      </c>
      <c r="F167" s="38">
        <v>15</v>
      </c>
      <c r="G167">
        <v>216</v>
      </c>
      <c r="H167" s="38">
        <v>53.3</v>
      </c>
      <c r="I167">
        <v>6280</v>
      </c>
      <c r="J167" s="38">
        <v>399</v>
      </c>
      <c r="K167" s="38">
        <v>532</v>
      </c>
      <c r="L167" s="38">
        <v>109</v>
      </c>
      <c r="M167" s="38">
        <v>448.6</v>
      </c>
      <c r="N167" s="38">
        <v>57.2</v>
      </c>
      <c r="O167" s="37">
        <v>2.74</v>
      </c>
      <c r="P167" s="37">
        <v>10.85</v>
      </c>
    </row>
    <row r="168" spans="1:16" ht="12.75">
      <c r="A168" t="s">
        <v>124</v>
      </c>
      <c r="B168">
        <v>300</v>
      </c>
      <c r="C168" s="36">
        <v>0.95</v>
      </c>
      <c r="D168">
        <v>100</v>
      </c>
      <c r="E168" s="38">
        <v>10</v>
      </c>
      <c r="F168" s="38">
        <v>16</v>
      </c>
      <c r="G168">
        <v>232</v>
      </c>
      <c r="H168" s="38">
        <v>58.8</v>
      </c>
      <c r="I168">
        <v>8030</v>
      </c>
      <c r="J168" s="38">
        <v>495</v>
      </c>
      <c r="K168" s="38">
        <v>632</v>
      </c>
      <c r="L168" s="38">
        <v>130</v>
      </c>
      <c r="M168" s="38">
        <v>535.3</v>
      </c>
      <c r="N168" s="38">
        <v>67.8</v>
      </c>
      <c r="O168" s="37">
        <v>2.9</v>
      </c>
      <c r="P168" s="37">
        <v>11.69</v>
      </c>
    </row>
    <row r="169" spans="1:16" ht="12.75">
      <c r="A169" t="s">
        <v>125</v>
      </c>
      <c r="B169">
        <v>320</v>
      </c>
      <c r="C169" s="36">
        <v>0.982</v>
      </c>
      <c r="D169">
        <v>100</v>
      </c>
      <c r="E169" s="38">
        <v>14</v>
      </c>
      <c r="F169" s="38">
        <v>17.5</v>
      </c>
      <c r="G169">
        <v>246</v>
      </c>
      <c r="H169" s="38">
        <v>75.8</v>
      </c>
      <c r="I169">
        <v>10870</v>
      </c>
      <c r="J169" s="38">
        <v>597</v>
      </c>
      <c r="K169" s="38">
        <v>826</v>
      </c>
      <c r="L169" s="38">
        <v>152</v>
      </c>
      <c r="M169" s="38">
        <v>679.4</v>
      </c>
      <c r="N169" s="38">
        <v>80.7</v>
      </c>
      <c r="O169" s="37">
        <v>2.81</v>
      </c>
      <c r="P169" s="37">
        <v>11.98</v>
      </c>
    </row>
    <row r="170" spans="1:16" ht="12.75">
      <c r="A170" t="s">
        <v>126</v>
      </c>
      <c r="B170">
        <v>350</v>
      </c>
      <c r="C170" s="36">
        <v>1.047</v>
      </c>
      <c r="D170">
        <v>100</v>
      </c>
      <c r="E170" s="38">
        <v>14</v>
      </c>
      <c r="F170" s="38">
        <v>16</v>
      </c>
      <c r="G170">
        <v>282</v>
      </c>
      <c r="H170" s="38">
        <v>77.3</v>
      </c>
      <c r="I170">
        <v>12840</v>
      </c>
      <c r="J170" s="38">
        <v>570</v>
      </c>
      <c r="K170" s="38">
        <v>918</v>
      </c>
      <c r="L170" s="38">
        <v>143</v>
      </c>
      <c r="M170" s="38">
        <v>733.7</v>
      </c>
      <c r="N170" s="38">
        <v>75</v>
      </c>
      <c r="O170" s="37">
        <v>2.72</v>
      </c>
      <c r="P170" s="37">
        <v>12.89</v>
      </c>
    </row>
    <row r="171" spans="1:16" ht="12.75">
      <c r="A171" t="s">
        <v>127</v>
      </c>
      <c r="B171">
        <v>380</v>
      </c>
      <c r="C171" s="36">
        <v>1.11</v>
      </c>
      <c r="D171">
        <v>102</v>
      </c>
      <c r="E171" s="38">
        <v>13.5</v>
      </c>
      <c r="F171" s="38">
        <v>16</v>
      </c>
      <c r="G171">
        <v>313</v>
      </c>
      <c r="H171" s="38">
        <v>80.4</v>
      </c>
      <c r="I171">
        <v>15760</v>
      </c>
      <c r="J171" s="38">
        <v>615</v>
      </c>
      <c r="K171" s="38">
        <v>1014</v>
      </c>
      <c r="L171" s="38">
        <v>148</v>
      </c>
      <c r="M171" s="38">
        <v>829.5</v>
      </c>
      <c r="N171" s="38">
        <v>78.6</v>
      </c>
      <c r="O171" s="37">
        <v>2.77</v>
      </c>
      <c r="P171" s="37">
        <v>14</v>
      </c>
    </row>
    <row r="172" spans="1:16" ht="12.75">
      <c r="A172" t="s">
        <v>128</v>
      </c>
      <c r="B172">
        <v>400</v>
      </c>
      <c r="C172" s="36">
        <v>1.182</v>
      </c>
      <c r="D172">
        <v>110</v>
      </c>
      <c r="E172" s="38">
        <v>14</v>
      </c>
      <c r="F172" s="38">
        <v>18</v>
      </c>
      <c r="G172">
        <v>324</v>
      </c>
      <c r="H172" s="38">
        <v>91.5</v>
      </c>
      <c r="I172">
        <v>20350</v>
      </c>
      <c r="J172" s="38">
        <v>846</v>
      </c>
      <c r="K172" s="38">
        <v>1240</v>
      </c>
      <c r="L172" s="38">
        <v>190</v>
      </c>
      <c r="M172" s="38">
        <v>1017.5</v>
      </c>
      <c r="N172" s="38">
        <v>101.3</v>
      </c>
      <c r="O172" s="37">
        <v>3.04</v>
      </c>
      <c r="P172" s="37">
        <v>14.91</v>
      </c>
    </row>
  </sheetData>
  <sheetProtection/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B30" sqref="B30"/>
    </sheetView>
  </sheetViews>
  <sheetFormatPr defaultColWidth="11.421875" defaultRowHeight="12.75"/>
  <cols>
    <col min="1" max="1" width="3.8515625" style="0" bestFit="1" customWidth="1"/>
    <col min="2" max="2" width="46.28125" style="0" customWidth="1"/>
    <col min="3" max="3" width="8.00390625" style="0" bestFit="1" customWidth="1"/>
    <col min="4" max="4" width="9.28125" style="0" bestFit="1" customWidth="1"/>
    <col min="5" max="5" width="9.8515625" style="0" bestFit="1" customWidth="1"/>
  </cols>
  <sheetData>
    <row r="3" spans="2:5" ht="30.75">
      <c r="B3" s="48" t="s">
        <v>1</v>
      </c>
      <c r="C3" s="48" t="s">
        <v>356</v>
      </c>
      <c r="D3" s="48" t="s">
        <v>357</v>
      </c>
      <c r="E3" s="48" t="s">
        <v>324</v>
      </c>
    </row>
    <row r="4" spans="1:5" ht="15">
      <c r="A4" s="50">
        <v>1</v>
      </c>
      <c r="B4" s="45" t="s">
        <v>9</v>
      </c>
      <c r="C4" s="46">
        <v>7850</v>
      </c>
      <c r="D4" s="47">
        <v>50</v>
      </c>
      <c r="E4" s="47">
        <v>450</v>
      </c>
    </row>
    <row r="5" spans="1:5" ht="15">
      <c r="A5" s="49">
        <v>2</v>
      </c>
      <c r="B5" s="45" t="s">
        <v>336</v>
      </c>
      <c r="C5" s="46">
        <v>2700</v>
      </c>
      <c r="D5" s="47">
        <v>204</v>
      </c>
      <c r="E5" s="47">
        <v>880</v>
      </c>
    </row>
    <row r="6" spans="1:5" ht="15">
      <c r="A6" s="49">
        <v>3</v>
      </c>
      <c r="B6" s="45" t="s">
        <v>339</v>
      </c>
      <c r="C6" s="47" t="s">
        <v>340</v>
      </c>
      <c r="D6" s="47">
        <v>0.9</v>
      </c>
      <c r="E6" s="46">
        <v>1003</v>
      </c>
    </row>
    <row r="7" spans="1:5" ht="15">
      <c r="A7" s="49">
        <v>4</v>
      </c>
      <c r="B7" s="45" t="s">
        <v>348</v>
      </c>
      <c r="C7" s="47">
        <v>110</v>
      </c>
      <c r="D7" s="47">
        <v>0.039</v>
      </c>
      <c r="E7" s="46">
        <v>1500</v>
      </c>
    </row>
    <row r="8" spans="1:5" ht="15">
      <c r="A8" s="49">
        <v>5</v>
      </c>
      <c r="B8" s="45" t="s">
        <v>327</v>
      </c>
      <c r="C8" s="46">
        <v>2000</v>
      </c>
      <c r="D8" s="47">
        <v>1.4</v>
      </c>
      <c r="E8" s="47">
        <v>836</v>
      </c>
    </row>
    <row r="9" spans="1:5" ht="15">
      <c r="A9" s="49">
        <v>6</v>
      </c>
      <c r="B9" s="45" t="s">
        <v>343</v>
      </c>
      <c r="C9" s="47">
        <v>32</v>
      </c>
      <c r="D9" s="47">
        <v>0.023</v>
      </c>
      <c r="E9" s="46">
        <v>1400</v>
      </c>
    </row>
    <row r="10" spans="1:5" ht="15">
      <c r="A10" s="49">
        <v>7</v>
      </c>
      <c r="B10" s="45" t="s">
        <v>332</v>
      </c>
      <c r="C10" s="46">
        <v>1400</v>
      </c>
      <c r="D10" s="47">
        <v>0.56</v>
      </c>
      <c r="E10" s="46">
        <v>1000</v>
      </c>
    </row>
    <row r="11" spans="1:5" ht="15">
      <c r="A11" s="49">
        <v>8</v>
      </c>
      <c r="B11" s="45" t="s">
        <v>331</v>
      </c>
      <c r="C11" s="46">
        <v>1200</v>
      </c>
      <c r="D11" s="47">
        <v>0.49</v>
      </c>
      <c r="E11" s="47">
        <v>836</v>
      </c>
    </row>
    <row r="12" spans="1:5" ht="15">
      <c r="A12" s="49">
        <v>9</v>
      </c>
      <c r="B12" s="45" t="s">
        <v>329</v>
      </c>
      <c r="C12" s="46">
        <v>1800</v>
      </c>
      <c r="D12" s="47">
        <v>0.87</v>
      </c>
      <c r="E12" s="47">
        <v>836</v>
      </c>
    </row>
    <row r="13" spans="1:5" ht="15">
      <c r="A13" s="49">
        <v>10</v>
      </c>
      <c r="B13" s="45" t="s">
        <v>330</v>
      </c>
      <c r="C13" s="46">
        <v>1600</v>
      </c>
      <c r="D13" s="47">
        <v>0.76</v>
      </c>
      <c r="E13" s="47">
        <v>836</v>
      </c>
    </row>
    <row r="14" spans="1:5" ht="15">
      <c r="A14" s="49">
        <v>11</v>
      </c>
      <c r="B14" s="45" t="s">
        <v>349</v>
      </c>
      <c r="C14" s="47">
        <v>300</v>
      </c>
      <c r="D14" s="47">
        <v>0.1</v>
      </c>
      <c r="E14" s="46">
        <v>1100</v>
      </c>
    </row>
    <row r="15" spans="1:5" ht="15">
      <c r="A15" s="49">
        <v>12</v>
      </c>
      <c r="B15" s="45" t="s">
        <v>328</v>
      </c>
      <c r="C15" s="47">
        <v>800</v>
      </c>
      <c r="D15" s="47">
        <v>0.3</v>
      </c>
      <c r="E15" s="46">
        <v>1000</v>
      </c>
    </row>
    <row r="16" spans="1:5" ht="15">
      <c r="A16" s="49">
        <v>13</v>
      </c>
      <c r="B16" s="45" t="s">
        <v>325</v>
      </c>
      <c r="C16" s="46">
        <v>2400</v>
      </c>
      <c r="D16" s="47">
        <v>1.65</v>
      </c>
      <c r="E16" s="46">
        <v>1000</v>
      </c>
    </row>
    <row r="17" spans="1:5" ht="15">
      <c r="A17" s="49">
        <v>14</v>
      </c>
      <c r="B17" s="45" t="s">
        <v>326</v>
      </c>
      <c r="C17" s="47">
        <v>600</v>
      </c>
      <c r="D17" s="47">
        <v>0.29</v>
      </c>
      <c r="E17" s="46">
        <v>1200</v>
      </c>
    </row>
    <row r="18" spans="1:5" ht="15">
      <c r="A18" s="49">
        <v>15</v>
      </c>
      <c r="B18" s="45" t="s">
        <v>326</v>
      </c>
      <c r="C18" s="46">
        <v>1000</v>
      </c>
      <c r="D18" s="47">
        <v>0.67</v>
      </c>
      <c r="E18" s="46">
        <v>1200</v>
      </c>
    </row>
    <row r="19" spans="1:5" ht="15">
      <c r="A19" s="49">
        <v>16</v>
      </c>
      <c r="B19" s="45" t="s">
        <v>346</v>
      </c>
      <c r="C19" s="47">
        <v>25</v>
      </c>
      <c r="D19" s="47">
        <v>0.037</v>
      </c>
      <c r="E19" s="46">
        <v>1030</v>
      </c>
    </row>
    <row r="20" spans="1:5" ht="15">
      <c r="A20" s="49">
        <v>17</v>
      </c>
      <c r="B20" s="45" t="s">
        <v>345</v>
      </c>
      <c r="C20" s="47">
        <v>50</v>
      </c>
      <c r="D20" s="47">
        <v>0.042</v>
      </c>
      <c r="E20" s="46">
        <v>1000</v>
      </c>
    </row>
    <row r="21" spans="1:5" ht="15">
      <c r="A21" s="49">
        <v>18</v>
      </c>
      <c r="B21" s="45" t="s">
        <v>335</v>
      </c>
      <c r="C21" s="47">
        <v>600</v>
      </c>
      <c r="D21" s="47">
        <v>0.12</v>
      </c>
      <c r="E21" s="46">
        <v>1600</v>
      </c>
    </row>
    <row r="22" spans="1:5" ht="15">
      <c r="A22" s="49">
        <v>19</v>
      </c>
      <c r="B22" s="45" t="s">
        <v>334</v>
      </c>
      <c r="C22" s="47">
        <v>800</v>
      </c>
      <c r="D22" s="47">
        <v>0.21</v>
      </c>
      <c r="E22" s="46">
        <v>1600</v>
      </c>
    </row>
    <row r="23" spans="1:5" ht="15">
      <c r="A23" s="49">
        <v>20</v>
      </c>
      <c r="B23" s="45" t="s">
        <v>355</v>
      </c>
      <c r="C23" s="47">
        <v>650</v>
      </c>
      <c r="D23" s="47">
        <v>0.12</v>
      </c>
      <c r="E23" s="46">
        <v>1100</v>
      </c>
    </row>
    <row r="24" spans="1:5" ht="15">
      <c r="A24" s="49">
        <v>21</v>
      </c>
      <c r="B24" s="45" t="s">
        <v>354</v>
      </c>
      <c r="C24" s="47">
        <v>900</v>
      </c>
      <c r="D24" s="47">
        <v>0.93</v>
      </c>
      <c r="E24" s="46">
        <v>1100</v>
      </c>
    </row>
    <row r="25" spans="1:5" ht="15">
      <c r="A25" s="49">
        <v>22</v>
      </c>
      <c r="B25" s="45" t="s">
        <v>337</v>
      </c>
      <c r="C25" s="46">
        <v>2750</v>
      </c>
      <c r="D25" s="47">
        <v>3.5</v>
      </c>
      <c r="E25" s="46">
        <v>1000</v>
      </c>
    </row>
    <row r="26" spans="1:5" ht="15">
      <c r="A26" s="49">
        <v>23</v>
      </c>
      <c r="B26" s="45" t="s">
        <v>338</v>
      </c>
      <c r="C26" s="46">
        <v>2100</v>
      </c>
      <c r="D26" s="47">
        <v>2.33</v>
      </c>
      <c r="E26" s="46">
        <v>1000</v>
      </c>
    </row>
    <row r="27" spans="1:5" ht="15">
      <c r="A27" s="49">
        <v>24</v>
      </c>
      <c r="B27" s="45" t="s">
        <v>333</v>
      </c>
      <c r="C27" s="47">
        <v>900</v>
      </c>
      <c r="D27" s="47">
        <v>0.18</v>
      </c>
      <c r="E27" s="46">
        <v>1700</v>
      </c>
    </row>
    <row r="28" spans="1:5" ht="15">
      <c r="A28" s="49">
        <v>25</v>
      </c>
      <c r="B28" s="45" t="s">
        <v>353</v>
      </c>
      <c r="C28" s="47">
        <v>150</v>
      </c>
      <c r="D28" s="47">
        <v>0.25</v>
      </c>
      <c r="E28" s="46">
        <v>1100</v>
      </c>
    </row>
    <row r="29" spans="1:5" ht="15">
      <c r="A29" s="49">
        <v>26</v>
      </c>
      <c r="B29" s="45" t="s">
        <v>350</v>
      </c>
      <c r="C29" s="47">
        <v>160</v>
      </c>
      <c r="D29" s="47">
        <v>0.047</v>
      </c>
      <c r="E29" s="46">
        <v>1100</v>
      </c>
    </row>
    <row r="30" spans="1:5" ht="15">
      <c r="A30" s="49">
        <v>27</v>
      </c>
      <c r="B30" s="45" t="s">
        <v>352</v>
      </c>
      <c r="C30" s="47">
        <v>220</v>
      </c>
      <c r="D30" s="47">
        <v>0.057</v>
      </c>
      <c r="E30" s="46">
        <v>1100</v>
      </c>
    </row>
    <row r="31" spans="1:5" ht="15">
      <c r="A31" s="49">
        <v>28</v>
      </c>
      <c r="B31" s="45" t="s">
        <v>351</v>
      </c>
      <c r="C31" s="47">
        <v>100</v>
      </c>
      <c r="D31" s="47">
        <v>0.063</v>
      </c>
      <c r="E31" s="46">
        <v>1100</v>
      </c>
    </row>
    <row r="32" spans="1:5" ht="15">
      <c r="A32" s="49">
        <v>29</v>
      </c>
      <c r="B32" s="45" t="s">
        <v>341</v>
      </c>
      <c r="C32" s="47">
        <v>15</v>
      </c>
      <c r="D32" s="47">
        <v>0.032</v>
      </c>
      <c r="E32" s="46">
        <v>1450</v>
      </c>
    </row>
    <row r="33" spans="1:5" ht="15">
      <c r="A33" s="49">
        <v>30</v>
      </c>
      <c r="B33" s="45" t="s">
        <v>342</v>
      </c>
      <c r="C33" s="47">
        <v>33</v>
      </c>
      <c r="D33" s="47">
        <v>0.033</v>
      </c>
      <c r="E33" s="46">
        <v>1450</v>
      </c>
    </row>
    <row r="34" spans="1:5" ht="15">
      <c r="A34" s="49">
        <v>31</v>
      </c>
      <c r="B34" s="45" t="s">
        <v>344</v>
      </c>
      <c r="C34" s="47">
        <v>40</v>
      </c>
      <c r="D34" s="47">
        <v>0.023</v>
      </c>
      <c r="E34" s="46">
        <v>1400</v>
      </c>
    </row>
    <row r="35" spans="1:5" ht="15">
      <c r="A35" s="49">
        <v>32</v>
      </c>
      <c r="B35" s="45" t="s">
        <v>14</v>
      </c>
      <c r="C35" s="46">
        <v>2500</v>
      </c>
      <c r="D35" s="47">
        <v>0.95</v>
      </c>
      <c r="E35" s="47">
        <v>750</v>
      </c>
    </row>
    <row r="36" spans="1:5" ht="15">
      <c r="A36" s="49">
        <v>33</v>
      </c>
      <c r="B36" s="45" t="s">
        <v>347</v>
      </c>
      <c r="C36" s="47">
        <v>160</v>
      </c>
      <c r="D36" s="47">
        <v>0.044</v>
      </c>
      <c r="E36" s="46">
        <v>1000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79"/>
  <sheetViews>
    <sheetView workbookViewId="0" topLeftCell="C1616">
      <selection activeCell="J1623" sqref="J1623"/>
    </sheetView>
  </sheetViews>
  <sheetFormatPr defaultColWidth="11.421875" defaultRowHeight="12.75" outlineLevelRow="1" outlineLevelCol="1"/>
  <cols>
    <col min="1" max="1" width="14.140625" style="13" bestFit="1" customWidth="1"/>
    <col min="2" max="2" width="10.8515625" style="1" customWidth="1"/>
    <col min="4" max="4" width="0" style="0" hidden="1" customWidth="1" outlineLevel="1"/>
    <col min="5" max="5" width="11.421875" style="0" customWidth="1" collapsed="1"/>
    <col min="8" max="8" width="11.421875" style="13" customWidth="1"/>
    <col min="10" max="10" width="12.28125" style="0" bestFit="1" customWidth="1"/>
    <col min="11" max="11" width="12.421875" style="0" bestFit="1" customWidth="1"/>
    <col min="13" max="13" width="6.421875" style="15" bestFit="1" customWidth="1"/>
    <col min="14" max="30" width="7.7109375" style="0" customWidth="1"/>
  </cols>
  <sheetData>
    <row r="1" spans="1:12" ht="15">
      <c r="A1" s="41" t="s">
        <v>264</v>
      </c>
      <c r="B1" s="41">
        <v>235</v>
      </c>
      <c r="C1" s="41">
        <v>360</v>
      </c>
      <c r="H1" s="41">
        <v>1</v>
      </c>
      <c r="I1" t="s">
        <v>322</v>
      </c>
      <c r="K1" s="44" t="s">
        <v>440</v>
      </c>
      <c r="L1" s="44">
        <v>0.3</v>
      </c>
    </row>
    <row r="2" spans="1:12" ht="15">
      <c r="A2" s="41" t="s">
        <v>13</v>
      </c>
      <c r="B2" s="41">
        <v>275</v>
      </c>
      <c r="C2" s="41">
        <v>430</v>
      </c>
      <c r="H2" s="41">
        <v>2</v>
      </c>
      <c r="I2" t="s">
        <v>370</v>
      </c>
      <c r="K2" s="44" t="s">
        <v>441</v>
      </c>
      <c r="L2" s="44">
        <v>0.3</v>
      </c>
    </row>
    <row r="3" spans="1:12" ht="15">
      <c r="A3" s="41" t="s">
        <v>265</v>
      </c>
      <c r="B3" s="41">
        <v>355</v>
      </c>
      <c r="C3" s="41">
        <v>510</v>
      </c>
      <c r="H3" s="41">
        <v>3</v>
      </c>
      <c r="I3" t="s">
        <v>375</v>
      </c>
      <c r="K3" s="44" t="s">
        <v>442</v>
      </c>
      <c r="L3" s="44">
        <v>0.6</v>
      </c>
    </row>
    <row r="4" spans="8:12" ht="15.75">
      <c r="H4" s="41">
        <v>4</v>
      </c>
      <c r="I4" t="s">
        <v>379</v>
      </c>
      <c r="K4" s="44" t="s">
        <v>443</v>
      </c>
      <c r="L4" s="44">
        <v>0.6</v>
      </c>
    </row>
    <row r="5" spans="2:12" ht="15.75">
      <c r="B5" s="1" t="s">
        <v>51</v>
      </c>
      <c r="H5" s="41">
        <v>5</v>
      </c>
      <c r="I5" t="s">
        <v>405</v>
      </c>
      <c r="K5" s="44" t="s">
        <v>444</v>
      </c>
      <c r="L5" s="44">
        <v>0.8</v>
      </c>
    </row>
    <row r="6" spans="2:12" ht="15.75">
      <c r="B6" s="1" t="s">
        <v>50</v>
      </c>
      <c r="C6" t="s">
        <v>52</v>
      </c>
      <c r="E6" t="s">
        <v>53</v>
      </c>
      <c r="F6" t="s">
        <v>54</v>
      </c>
      <c r="H6" s="41">
        <v>6</v>
      </c>
      <c r="I6" t="s">
        <v>387</v>
      </c>
      <c r="K6" s="44" t="s">
        <v>445</v>
      </c>
      <c r="L6" s="44">
        <v>0</v>
      </c>
    </row>
    <row r="7" spans="2:9" ht="15.75">
      <c r="B7" s="1">
        <v>20</v>
      </c>
      <c r="C7" s="7">
        <v>1</v>
      </c>
      <c r="D7" s="5">
        <v>1</v>
      </c>
      <c r="E7" s="5">
        <v>1</v>
      </c>
      <c r="F7" s="5">
        <f>SQRT(C7/E7)</f>
        <v>1</v>
      </c>
      <c r="H7" s="41">
        <v>7</v>
      </c>
      <c r="I7" t="s">
        <v>388</v>
      </c>
    </row>
    <row r="8" spans="2:6" ht="15.75">
      <c r="B8" s="1">
        <v>100</v>
      </c>
      <c r="C8" s="7">
        <v>1</v>
      </c>
      <c r="D8" s="5">
        <v>1</v>
      </c>
      <c r="E8" s="5">
        <v>1</v>
      </c>
      <c r="F8" s="5">
        <f aca="true" t="shared" si="0" ref="F8:F71">SQRT(C8/E8)</f>
        <v>1</v>
      </c>
    </row>
    <row r="9" spans="2:6" ht="15.75">
      <c r="B9" s="1">
        <v>200</v>
      </c>
      <c r="C9" s="7">
        <v>1</v>
      </c>
      <c r="D9" s="5">
        <v>0.807</v>
      </c>
      <c r="E9" s="5">
        <v>0.9</v>
      </c>
      <c r="F9" s="5">
        <f t="shared" si="0"/>
        <v>1.0540925533894598</v>
      </c>
    </row>
    <row r="10" spans="2:7" ht="15.75">
      <c r="B10" s="1">
        <v>300</v>
      </c>
      <c r="C10" s="7">
        <v>1</v>
      </c>
      <c r="D10" s="5">
        <v>0.613</v>
      </c>
      <c r="E10" s="5">
        <v>0.8</v>
      </c>
      <c r="F10" s="5">
        <f t="shared" si="0"/>
        <v>1.118033988749895</v>
      </c>
      <c r="G10" s="9"/>
    </row>
    <row r="11" spans="2:7" ht="15.75">
      <c r="B11" s="1">
        <v>400</v>
      </c>
      <c r="C11" s="7">
        <v>1</v>
      </c>
      <c r="D11" s="5">
        <v>0.42</v>
      </c>
      <c r="E11" s="5">
        <v>0.7</v>
      </c>
      <c r="F11" s="5">
        <f t="shared" si="0"/>
        <v>1.1952286093343936</v>
      </c>
      <c r="G11" s="9"/>
    </row>
    <row r="12" spans="1:7" ht="15.75" hidden="1" outlineLevel="1">
      <c r="A12" s="14">
        <f>(C11-C111)/100</f>
        <v>0.0021999999999999997</v>
      </c>
      <c r="B12" s="1">
        <v>401</v>
      </c>
      <c r="C12" s="6">
        <f aca="true" t="shared" si="1" ref="C12:C43">C11-$A$12</f>
        <v>0.9978</v>
      </c>
      <c r="F12" s="5" t="e">
        <f t="shared" si="0"/>
        <v>#DIV/0!</v>
      </c>
      <c r="G12" s="9"/>
    </row>
    <row r="13" spans="2:7" ht="15.75" hidden="1" outlineLevel="1">
      <c r="B13" s="1">
        <v>402</v>
      </c>
      <c r="C13" s="6">
        <f t="shared" si="1"/>
        <v>0.9956</v>
      </c>
      <c r="F13" s="5" t="e">
        <f t="shared" si="0"/>
        <v>#DIV/0!</v>
      </c>
      <c r="G13" s="9"/>
    </row>
    <row r="14" spans="2:7" ht="15.75" hidden="1" outlineLevel="1">
      <c r="B14" s="1">
        <v>403</v>
      </c>
      <c r="C14" s="6">
        <f t="shared" si="1"/>
        <v>0.9934000000000001</v>
      </c>
      <c r="F14" s="5" t="e">
        <f t="shared" si="0"/>
        <v>#DIV/0!</v>
      </c>
      <c r="G14" s="9"/>
    </row>
    <row r="15" spans="2:7" ht="15.75" hidden="1" outlineLevel="1">
      <c r="B15" s="1">
        <v>404</v>
      </c>
      <c r="C15" s="6">
        <f t="shared" si="1"/>
        <v>0.9912000000000001</v>
      </c>
      <c r="F15" s="5" t="e">
        <f t="shared" si="0"/>
        <v>#DIV/0!</v>
      </c>
      <c r="G15" s="9"/>
    </row>
    <row r="16" spans="2:7" ht="15.75" hidden="1" outlineLevel="1">
      <c r="B16" s="1">
        <v>405</v>
      </c>
      <c r="C16" s="6">
        <f t="shared" si="1"/>
        <v>0.9890000000000001</v>
      </c>
      <c r="F16" s="5" t="e">
        <f t="shared" si="0"/>
        <v>#DIV/0!</v>
      </c>
      <c r="G16" s="9"/>
    </row>
    <row r="17" spans="2:7" ht="15.75" hidden="1" outlineLevel="1">
      <c r="B17" s="1">
        <v>406</v>
      </c>
      <c r="C17" s="6">
        <f t="shared" si="1"/>
        <v>0.9868000000000001</v>
      </c>
      <c r="F17" s="5" t="e">
        <f t="shared" si="0"/>
        <v>#DIV/0!</v>
      </c>
      <c r="G17" s="9"/>
    </row>
    <row r="18" spans="2:7" ht="15.75" hidden="1" outlineLevel="1">
      <c r="B18" s="1">
        <v>407</v>
      </c>
      <c r="C18" s="6">
        <f t="shared" si="1"/>
        <v>0.9846000000000001</v>
      </c>
      <c r="F18" s="5" t="e">
        <f t="shared" si="0"/>
        <v>#DIV/0!</v>
      </c>
      <c r="G18" s="9"/>
    </row>
    <row r="19" spans="2:7" ht="15.75" hidden="1" outlineLevel="1">
      <c r="B19" s="1">
        <v>408</v>
      </c>
      <c r="C19" s="6">
        <f t="shared" si="1"/>
        <v>0.9824000000000002</v>
      </c>
      <c r="F19" s="5" t="e">
        <f t="shared" si="0"/>
        <v>#DIV/0!</v>
      </c>
      <c r="G19" s="9"/>
    </row>
    <row r="20" spans="2:7" ht="15.75" hidden="1" outlineLevel="1">
      <c r="B20" s="1">
        <v>409</v>
      </c>
      <c r="C20" s="6">
        <f t="shared" si="1"/>
        <v>0.9802000000000002</v>
      </c>
      <c r="F20" s="5" t="e">
        <f t="shared" si="0"/>
        <v>#DIV/0!</v>
      </c>
      <c r="G20" s="9"/>
    </row>
    <row r="21" spans="2:7" ht="15.75" hidden="1" outlineLevel="1">
      <c r="B21" s="1">
        <v>410</v>
      </c>
      <c r="C21" s="6">
        <f t="shared" si="1"/>
        <v>0.9780000000000002</v>
      </c>
      <c r="F21" s="5" t="e">
        <f t="shared" si="0"/>
        <v>#DIV/0!</v>
      </c>
      <c r="G21" s="9"/>
    </row>
    <row r="22" spans="2:7" ht="15.75" hidden="1" outlineLevel="1">
      <c r="B22" s="1">
        <v>411</v>
      </c>
      <c r="C22" s="6">
        <f t="shared" si="1"/>
        <v>0.9758000000000002</v>
      </c>
      <c r="F22" s="5" t="e">
        <f t="shared" si="0"/>
        <v>#DIV/0!</v>
      </c>
      <c r="G22" s="9"/>
    </row>
    <row r="23" spans="2:7" ht="15.75" hidden="1" outlineLevel="1">
      <c r="B23" s="1">
        <v>412</v>
      </c>
      <c r="C23" s="6">
        <f t="shared" si="1"/>
        <v>0.9736000000000002</v>
      </c>
      <c r="F23" s="5" t="e">
        <f t="shared" si="0"/>
        <v>#DIV/0!</v>
      </c>
      <c r="G23" s="9"/>
    </row>
    <row r="24" spans="2:7" ht="15.75" hidden="1" outlineLevel="1">
      <c r="B24" s="1">
        <v>413</v>
      </c>
      <c r="C24" s="6">
        <f t="shared" si="1"/>
        <v>0.9714000000000003</v>
      </c>
      <c r="F24" s="5" t="e">
        <f t="shared" si="0"/>
        <v>#DIV/0!</v>
      </c>
      <c r="G24" s="9"/>
    </row>
    <row r="25" spans="2:7" ht="15.75" hidden="1" outlineLevel="1">
      <c r="B25" s="1">
        <v>414</v>
      </c>
      <c r="C25" s="6">
        <f t="shared" si="1"/>
        <v>0.9692000000000003</v>
      </c>
      <c r="F25" s="5" t="e">
        <f t="shared" si="0"/>
        <v>#DIV/0!</v>
      </c>
      <c r="G25" s="9"/>
    </row>
    <row r="26" spans="2:7" ht="15.75" hidden="1" outlineLevel="1">
      <c r="B26" s="1">
        <v>415</v>
      </c>
      <c r="C26" s="6">
        <f t="shared" si="1"/>
        <v>0.9670000000000003</v>
      </c>
      <c r="F26" s="5" t="e">
        <f t="shared" si="0"/>
        <v>#DIV/0!</v>
      </c>
      <c r="G26" s="9"/>
    </row>
    <row r="27" spans="2:7" ht="15.75" hidden="1" outlineLevel="1">
      <c r="B27" s="1">
        <v>416</v>
      </c>
      <c r="C27" s="6">
        <f t="shared" si="1"/>
        <v>0.9648000000000003</v>
      </c>
      <c r="F27" s="5" t="e">
        <f t="shared" si="0"/>
        <v>#DIV/0!</v>
      </c>
      <c r="G27" s="9"/>
    </row>
    <row r="28" spans="2:7" ht="15.75" hidden="1" outlineLevel="1">
      <c r="B28" s="1">
        <v>417</v>
      </c>
      <c r="C28" s="6">
        <f t="shared" si="1"/>
        <v>0.9626000000000003</v>
      </c>
      <c r="F28" s="5" t="e">
        <f t="shared" si="0"/>
        <v>#DIV/0!</v>
      </c>
      <c r="G28" s="9"/>
    </row>
    <row r="29" spans="2:7" ht="15.75" hidden="1" outlineLevel="1">
      <c r="B29" s="1">
        <v>418</v>
      </c>
      <c r="C29" s="6">
        <f t="shared" si="1"/>
        <v>0.9604000000000004</v>
      </c>
      <c r="F29" s="5" t="e">
        <f t="shared" si="0"/>
        <v>#DIV/0!</v>
      </c>
      <c r="G29" s="9"/>
    </row>
    <row r="30" spans="2:7" ht="15.75" hidden="1" outlineLevel="1">
      <c r="B30" s="1">
        <v>419</v>
      </c>
      <c r="C30" s="6">
        <f t="shared" si="1"/>
        <v>0.9582000000000004</v>
      </c>
      <c r="F30" s="5" t="e">
        <f t="shared" si="0"/>
        <v>#DIV/0!</v>
      </c>
      <c r="G30" s="9"/>
    </row>
    <row r="31" spans="1:7" ht="15.75" hidden="1" outlineLevel="1">
      <c r="A31" s="14"/>
      <c r="B31" s="1">
        <v>420</v>
      </c>
      <c r="C31" s="6">
        <f t="shared" si="1"/>
        <v>0.9560000000000004</v>
      </c>
      <c r="F31" s="5" t="e">
        <f t="shared" si="0"/>
        <v>#DIV/0!</v>
      </c>
      <c r="G31" s="9"/>
    </row>
    <row r="32" spans="1:7" ht="15.75" hidden="1" outlineLevel="1">
      <c r="A32" s="14"/>
      <c r="B32" s="1">
        <v>421</v>
      </c>
      <c r="C32" s="6">
        <f t="shared" si="1"/>
        <v>0.9538000000000004</v>
      </c>
      <c r="F32" s="5" t="e">
        <f t="shared" si="0"/>
        <v>#DIV/0!</v>
      </c>
      <c r="G32" s="9"/>
    </row>
    <row r="33" spans="1:7" ht="15.75" hidden="1" outlineLevel="1">
      <c r="A33" s="14"/>
      <c r="B33" s="1">
        <v>422</v>
      </c>
      <c r="C33" s="6">
        <f t="shared" si="1"/>
        <v>0.9516000000000004</v>
      </c>
      <c r="F33" s="5" t="e">
        <f t="shared" si="0"/>
        <v>#DIV/0!</v>
      </c>
      <c r="G33" s="9"/>
    </row>
    <row r="34" spans="1:7" ht="15.75" hidden="1" outlineLevel="1">
      <c r="A34" s="14"/>
      <c r="B34" s="1">
        <v>423</v>
      </c>
      <c r="C34" s="6">
        <f t="shared" si="1"/>
        <v>0.9494000000000005</v>
      </c>
      <c r="F34" s="5" t="e">
        <f t="shared" si="0"/>
        <v>#DIV/0!</v>
      </c>
      <c r="G34" s="9"/>
    </row>
    <row r="35" spans="1:7" ht="15.75" hidden="1" outlineLevel="1">
      <c r="A35" s="14"/>
      <c r="B35" s="1">
        <v>424</v>
      </c>
      <c r="C35" s="6">
        <f t="shared" si="1"/>
        <v>0.9472000000000005</v>
      </c>
      <c r="F35" s="5" t="e">
        <f t="shared" si="0"/>
        <v>#DIV/0!</v>
      </c>
      <c r="G35" s="9"/>
    </row>
    <row r="36" spans="2:7" ht="15.75" hidden="1" outlineLevel="1">
      <c r="B36" s="1">
        <v>425</v>
      </c>
      <c r="C36" s="6">
        <f t="shared" si="1"/>
        <v>0.9450000000000005</v>
      </c>
      <c r="F36" s="5" t="e">
        <f t="shared" si="0"/>
        <v>#DIV/0!</v>
      </c>
      <c r="G36" s="9"/>
    </row>
    <row r="37" spans="1:7" ht="15.75" hidden="1" outlineLevel="1">
      <c r="A37" s="14"/>
      <c r="B37" s="1">
        <v>426</v>
      </c>
      <c r="C37" s="6">
        <f t="shared" si="1"/>
        <v>0.9428000000000005</v>
      </c>
      <c r="F37" s="5" t="e">
        <f t="shared" si="0"/>
        <v>#DIV/0!</v>
      </c>
      <c r="G37" s="9"/>
    </row>
    <row r="38" spans="1:7" ht="15.75" hidden="1" outlineLevel="1">
      <c r="A38" s="14"/>
      <c r="B38" s="1">
        <v>427</v>
      </c>
      <c r="C38" s="6">
        <f t="shared" si="1"/>
        <v>0.9406000000000005</v>
      </c>
      <c r="F38" s="5" t="e">
        <f t="shared" si="0"/>
        <v>#DIV/0!</v>
      </c>
      <c r="G38" s="9"/>
    </row>
    <row r="39" spans="1:7" ht="15.75" hidden="1" outlineLevel="1">
      <c r="A39" s="14"/>
      <c r="B39" s="1">
        <v>428</v>
      </c>
      <c r="C39" s="6">
        <f t="shared" si="1"/>
        <v>0.9384000000000006</v>
      </c>
      <c r="F39" s="5" t="e">
        <f t="shared" si="0"/>
        <v>#DIV/0!</v>
      </c>
      <c r="G39" s="9"/>
    </row>
    <row r="40" spans="2:7" ht="15.75" hidden="1" outlineLevel="1">
      <c r="B40" s="1">
        <v>429</v>
      </c>
      <c r="C40" s="6">
        <f t="shared" si="1"/>
        <v>0.9362000000000006</v>
      </c>
      <c r="F40" s="5" t="e">
        <f t="shared" si="0"/>
        <v>#DIV/0!</v>
      </c>
      <c r="G40" s="9"/>
    </row>
    <row r="41" spans="2:7" ht="15.75" hidden="1" outlineLevel="1">
      <c r="B41" s="1">
        <v>430</v>
      </c>
      <c r="C41" s="6">
        <f t="shared" si="1"/>
        <v>0.9340000000000006</v>
      </c>
      <c r="F41" s="5" t="e">
        <f t="shared" si="0"/>
        <v>#DIV/0!</v>
      </c>
      <c r="G41" s="9"/>
    </row>
    <row r="42" spans="2:7" ht="15.75" hidden="1" outlineLevel="1">
      <c r="B42" s="1">
        <v>431</v>
      </c>
      <c r="C42" s="6">
        <f t="shared" si="1"/>
        <v>0.9318000000000006</v>
      </c>
      <c r="F42" s="5" t="e">
        <f t="shared" si="0"/>
        <v>#DIV/0!</v>
      </c>
      <c r="G42" s="9"/>
    </row>
    <row r="43" spans="2:7" ht="15.75" hidden="1" outlineLevel="1">
      <c r="B43" s="1">
        <v>432</v>
      </c>
      <c r="C43" s="6">
        <f t="shared" si="1"/>
        <v>0.9296000000000006</v>
      </c>
      <c r="F43" s="5" t="e">
        <f t="shared" si="0"/>
        <v>#DIV/0!</v>
      </c>
      <c r="G43" s="9"/>
    </row>
    <row r="44" spans="2:7" ht="15.75" hidden="1" outlineLevel="1">
      <c r="B44" s="1">
        <v>433</v>
      </c>
      <c r="C44" s="6">
        <f aca="true" t="shared" si="2" ref="C44:C75">C43-$A$12</f>
        <v>0.9274000000000007</v>
      </c>
      <c r="F44" s="5" t="e">
        <f t="shared" si="0"/>
        <v>#DIV/0!</v>
      </c>
      <c r="G44" s="9"/>
    </row>
    <row r="45" spans="2:7" ht="15.75" hidden="1" outlineLevel="1">
      <c r="B45" s="1">
        <v>434</v>
      </c>
      <c r="C45" s="6">
        <f t="shared" si="2"/>
        <v>0.9252000000000007</v>
      </c>
      <c r="F45" s="5" t="e">
        <f t="shared" si="0"/>
        <v>#DIV/0!</v>
      </c>
      <c r="G45" s="9"/>
    </row>
    <row r="46" spans="2:7" ht="15.75" hidden="1" outlineLevel="1">
      <c r="B46" s="1">
        <v>435</v>
      </c>
      <c r="C46" s="6">
        <f t="shared" si="2"/>
        <v>0.9230000000000007</v>
      </c>
      <c r="F46" s="5" t="e">
        <f t="shared" si="0"/>
        <v>#DIV/0!</v>
      </c>
      <c r="G46" s="9"/>
    </row>
    <row r="47" spans="2:7" ht="15.75" hidden="1" outlineLevel="1">
      <c r="B47" s="1">
        <v>436</v>
      </c>
      <c r="C47" s="6">
        <f t="shared" si="2"/>
        <v>0.9208000000000007</v>
      </c>
      <c r="F47" s="5" t="e">
        <f t="shared" si="0"/>
        <v>#DIV/0!</v>
      </c>
      <c r="G47" s="9"/>
    </row>
    <row r="48" spans="2:7" ht="15.75" hidden="1" outlineLevel="1">
      <c r="B48" s="1">
        <v>437</v>
      </c>
      <c r="C48" s="6">
        <f t="shared" si="2"/>
        <v>0.9186000000000007</v>
      </c>
      <c r="F48" s="5" t="e">
        <f t="shared" si="0"/>
        <v>#DIV/0!</v>
      </c>
      <c r="G48" s="9"/>
    </row>
    <row r="49" spans="2:7" ht="15.75" hidden="1" outlineLevel="1">
      <c r="B49" s="1">
        <v>438</v>
      </c>
      <c r="C49" s="6">
        <f t="shared" si="2"/>
        <v>0.9164000000000008</v>
      </c>
      <c r="F49" s="5" t="e">
        <f t="shared" si="0"/>
        <v>#DIV/0!</v>
      </c>
      <c r="G49" s="9"/>
    </row>
    <row r="50" spans="2:7" ht="15.75" hidden="1" outlineLevel="1">
      <c r="B50" s="1">
        <v>439</v>
      </c>
      <c r="C50" s="6">
        <f t="shared" si="2"/>
        <v>0.9142000000000008</v>
      </c>
      <c r="F50" s="5" t="e">
        <f t="shared" si="0"/>
        <v>#DIV/0!</v>
      </c>
      <c r="G50" s="9"/>
    </row>
    <row r="51" spans="2:7" ht="15.75" hidden="1" outlineLevel="1">
      <c r="B51" s="1">
        <v>440</v>
      </c>
      <c r="C51" s="6">
        <f t="shared" si="2"/>
        <v>0.9120000000000008</v>
      </c>
      <c r="F51" s="5" t="e">
        <f t="shared" si="0"/>
        <v>#DIV/0!</v>
      </c>
      <c r="G51" s="9"/>
    </row>
    <row r="52" spans="2:7" ht="15.75" hidden="1" outlineLevel="1">
      <c r="B52" s="1">
        <v>441</v>
      </c>
      <c r="C52" s="6">
        <f t="shared" si="2"/>
        <v>0.9098000000000008</v>
      </c>
      <c r="F52" s="5" t="e">
        <f t="shared" si="0"/>
        <v>#DIV/0!</v>
      </c>
      <c r="G52" s="9"/>
    </row>
    <row r="53" spans="2:7" ht="15.75" hidden="1" outlineLevel="1">
      <c r="B53" s="1">
        <v>442</v>
      </c>
      <c r="C53" s="6">
        <f t="shared" si="2"/>
        <v>0.9076000000000009</v>
      </c>
      <c r="F53" s="5" t="e">
        <f t="shared" si="0"/>
        <v>#DIV/0!</v>
      </c>
      <c r="G53" s="9"/>
    </row>
    <row r="54" spans="2:7" ht="15.75" hidden="1" outlineLevel="1">
      <c r="B54" s="1">
        <v>443</v>
      </c>
      <c r="C54" s="6">
        <f t="shared" si="2"/>
        <v>0.9054000000000009</v>
      </c>
      <c r="F54" s="5" t="e">
        <f t="shared" si="0"/>
        <v>#DIV/0!</v>
      </c>
      <c r="G54" s="9"/>
    </row>
    <row r="55" spans="2:7" ht="15.75" hidden="1" outlineLevel="1">
      <c r="B55" s="1">
        <v>444</v>
      </c>
      <c r="C55" s="6">
        <f t="shared" si="2"/>
        <v>0.9032000000000009</v>
      </c>
      <c r="F55" s="5" t="e">
        <f t="shared" si="0"/>
        <v>#DIV/0!</v>
      </c>
      <c r="G55" s="9"/>
    </row>
    <row r="56" spans="2:7" ht="15.75" hidden="1" outlineLevel="1">
      <c r="B56" s="1">
        <v>445</v>
      </c>
      <c r="C56" s="6">
        <f t="shared" si="2"/>
        <v>0.9010000000000009</v>
      </c>
      <c r="F56" s="5" t="e">
        <f t="shared" si="0"/>
        <v>#DIV/0!</v>
      </c>
      <c r="G56" s="9"/>
    </row>
    <row r="57" spans="2:7" ht="15.75" hidden="1" outlineLevel="1">
      <c r="B57" s="1">
        <v>446</v>
      </c>
      <c r="C57" s="6">
        <f t="shared" si="2"/>
        <v>0.8988000000000009</v>
      </c>
      <c r="F57" s="5" t="e">
        <f t="shared" si="0"/>
        <v>#DIV/0!</v>
      </c>
      <c r="G57" s="9"/>
    </row>
    <row r="58" spans="2:7" ht="15.75" hidden="1" outlineLevel="1">
      <c r="B58" s="1">
        <v>447</v>
      </c>
      <c r="C58" s="6">
        <f t="shared" si="2"/>
        <v>0.896600000000001</v>
      </c>
      <c r="F58" s="5" t="e">
        <f t="shared" si="0"/>
        <v>#DIV/0!</v>
      </c>
      <c r="G58" s="9"/>
    </row>
    <row r="59" spans="1:7" ht="15.75" hidden="1" outlineLevel="1">
      <c r="A59" s="14"/>
      <c r="B59" s="1">
        <v>448</v>
      </c>
      <c r="C59" s="6">
        <f t="shared" si="2"/>
        <v>0.894400000000001</v>
      </c>
      <c r="F59" s="5" t="e">
        <f t="shared" si="0"/>
        <v>#DIV/0!</v>
      </c>
      <c r="G59" s="9"/>
    </row>
    <row r="60" spans="2:7" ht="15.75" hidden="1" outlineLevel="1">
      <c r="B60" s="1">
        <v>449</v>
      </c>
      <c r="C60" s="6">
        <f t="shared" si="2"/>
        <v>0.892200000000001</v>
      </c>
      <c r="F60" s="5" t="e">
        <f t="shared" si="0"/>
        <v>#DIV/0!</v>
      </c>
      <c r="G60" s="9"/>
    </row>
    <row r="61" spans="2:7" ht="15.75" hidden="1" outlineLevel="1">
      <c r="B61" s="1">
        <v>450</v>
      </c>
      <c r="C61" s="6">
        <f t="shared" si="2"/>
        <v>0.890000000000001</v>
      </c>
      <c r="F61" s="5" t="e">
        <f t="shared" si="0"/>
        <v>#DIV/0!</v>
      </c>
      <c r="G61" s="9"/>
    </row>
    <row r="62" spans="2:7" ht="15.75" hidden="1" outlineLevel="1">
      <c r="B62" s="1">
        <v>451</v>
      </c>
      <c r="C62" s="6">
        <f t="shared" si="2"/>
        <v>0.887800000000001</v>
      </c>
      <c r="F62" s="5" t="e">
        <f t="shared" si="0"/>
        <v>#DIV/0!</v>
      </c>
      <c r="G62" s="9"/>
    </row>
    <row r="63" spans="2:7" ht="15.75" hidden="1" outlineLevel="1">
      <c r="B63" s="1">
        <v>452</v>
      </c>
      <c r="C63" s="6">
        <f t="shared" si="2"/>
        <v>0.885600000000001</v>
      </c>
      <c r="F63" s="5" t="e">
        <f t="shared" si="0"/>
        <v>#DIV/0!</v>
      </c>
      <c r="G63" s="9"/>
    </row>
    <row r="64" spans="2:7" ht="15.75" hidden="1" outlineLevel="1">
      <c r="B64" s="1">
        <v>453</v>
      </c>
      <c r="C64" s="6">
        <f t="shared" si="2"/>
        <v>0.8834000000000011</v>
      </c>
      <c r="F64" s="5" t="e">
        <f t="shared" si="0"/>
        <v>#DIV/0!</v>
      </c>
      <c r="G64" s="9"/>
    </row>
    <row r="65" spans="2:7" ht="15.75" hidden="1" outlineLevel="1">
      <c r="B65" s="1">
        <v>454</v>
      </c>
      <c r="C65" s="6">
        <f t="shared" si="2"/>
        <v>0.8812000000000011</v>
      </c>
      <c r="F65" s="5" t="e">
        <f t="shared" si="0"/>
        <v>#DIV/0!</v>
      </c>
      <c r="G65" s="9"/>
    </row>
    <row r="66" spans="2:7" ht="15.75" hidden="1" outlineLevel="1">
      <c r="B66" s="1">
        <v>455</v>
      </c>
      <c r="C66" s="6">
        <f t="shared" si="2"/>
        <v>0.8790000000000011</v>
      </c>
      <c r="F66" s="5" t="e">
        <f t="shared" si="0"/>
        <v>#DIV/0!</v>
      </c>
      <c r="G66" s="9"/>
    </row>
    <row r="67" spans="2:7" ht="15.75" hidden="1" outlineLevel="1">
      <c r="B67" s="1">
        <v>456</v>
      </c>
      <c r="C67" s="6">
        <f t="shared" si="2"/>
        <v>0.8768000000000011</v>
      </c>
      <c r="F67" s="5" t="e">
        <f t="shared" si="0"/>
        <v>#DIV/0!</v>
      </c>
      <c r="G67" s="9"/>
    </row>
    <row r="68" spans="2:7" ht="15.75" hidden="1" outlineLevel="1">
      <c r="B68" s="1">
        <v>457</v>
      </c>
      <c r="C68" s="6">
        <f t="shared" si="2"/>
        <v>0.8746000000000012</v>
      </c>
      <c r="F68" s="5" t="e">
        <f t="shared" si="0"/>
        <v>#DIV/0!</v>
      </c>
      <c r="G68" s="9"/>
    </row>
    <row r="69" spans="2:7" ht="15.75" hidden="1" outlineLevel="1">
      <c r="B69" s="1">
        <v>458</v>
      </c>
      <c r="C69" s="6">
        <f t="shared" si="2"/>
        <v>0.8724000000000012</v>
      </c>
      <c r="F69" s="5" t="e">
        <f t="shared" si="0"/>
        <v>#DIV/0!</v>
      </c>
      <c r="G69" s="9"/>
    </row>
    <row r="70" spans="2:7" ht="15.75" hidden="1" outlineLevel="1">
      <c r="B70" s="1">
        <v>459</v>
      </c>
      <c r="C70" s="6">
        <f t="shared" si="2"/>
        <v>0.8702000000000012</v>
      </c>
      <c r="F70" s="5" t="e">
        <f t="shared" si="0"/>
        <v>#DIV/0!</v>
      </c>
      <c r="G70" s="9"/>
    </row>
    <row r="71" spans="2:7" ht="15.75" hidden="1" outlineLevel="1">
      <c r="B71" s="1">
        <v>460</v>
      </c>
      <c r="C71" s="6">
        <f t="shared" si="2"/>
        <v>0.8680000000000012</v>
      </c>
      <c r="F71" s="5" t="e">
        <f t="shared" si="0"/>
        <v>#DIV/0!</v>
      </c>
      <c r="G71" s="9"/>
    </row>
    <row r="72" spans="2:7" ht="15.75" hidden="1" outlineLevel="1">
      <c r="B72" s="1">
        <v>461</v>
      </c>
      <c r="C72" s="6">
        <f t="shared" si="2"/>
        <v>0.8658000000000012</v>
      </c>
      <c r="F72" s="5" t="e">
        <f aca="true" t="shared" si="3" ref="F72:F135">SQRT(C72/E72)</f>
        <v>#DIV/0!</v>
      </c>
      <c r="G72" s="9"/>
    </row>
    <row r="73" spans="2:7" ht="15.75" hidden="1" outlineLevel="1">
      <c r="B73" s="1">
        <v>462</v>
      </c>
      <c r="C73" s="6">
        <f t="shared" si="2"/>
        <v>0.8636000000000013</v>
      </c>
      <c r="F73" s="5" t="e">
        <f t="shared" si="3"/>
        <v>#DIV/0!</v>
      </c>
      <c r="G73" s="9"/>
    </row>
    <row r="74" spans="2:7" ht="15.75" hidden="1" outlineLevel="1">
      <c r="B74" s="1">
        <v>463</v>
      </c>
      <c r="C74" s="6">
        <f t="shared" si="2"/>
        <v>0.8614000000000013</v>
      </c>
      <c r="F74" s="5" t="e">
        <f t="shared" si="3"/>
        <v>#DIV/0!</v>
      </c>
      <c r="G74" s="9"/>
    </row>
    <row r="75" spans="2:7" ht="15.75" hidden="1" outlineLevel="1">
      <c r="B75" s="1">
        <v>464</v>
      </c>
      <c r="C75" s="6">
        <f t="shared" si="2"/>
        <v>0.8592000000000013</v>
      </c>
      <c r="F75" s="5" t="e">
        <f t="shared" si="3"/>
        <v>#DIV/0!</v>
      </c>
      <c r="G75" s="9"/>
    </row>
    <row r="76" spans="2:7" ht="15.75" hidden="1" outlineLevel="1">
      <c r="B76" s="1">
        <v>465</v>
      </c>
      <c r="C76" s="6">
        <f aca="true" t="shared" si="4" ref="C76:C110">C75-$A$12</f>
        <v>0.8570000000000013</v>
      </c>
      <c r="F76" s="5" t="e">
        <f t="shared" si="3"/>
        <v>#DIV/0!</v>
      </c>
      <c r="G76" s="9"/>
    </row>
    <row r="77" spans="2:7" ht="15.75" hidden="1" outlineLevel="1">
      <c r="B77" s="1">
        <v>466</v>
      </c>
      <c r="C77" s="6">
        <f t="shared" si="4"/>
        <v>0.8548000000000013</v>
      </c>
      <c r="F77" s="5" t="e">
        <f t="shared" si="3"/>
        <v>#DIV/0!</v>
      </c>
      <c r="G77" s="9"/>
    </row>
    <row r="78" spans="2:7" ht="15.75" hidden="1" outlineLevel="1">
      <c r="B78" s="1">
        <v>467</v>
      </c>
      <c r="C78" s="6">
        <f t="shared" si="4"/>
        <v>0.8526000000000014</v>
      </c>
      <c r="F78" s="5" t="e">
        <f t="shared" si="3"/>
        <v>#DIV/0!</v>
      </c>
      <c r="G78" s="9"/>
    </row>
    <row r="79" spans="1:7" ht="12.75" customHeight="1" hidden="1" outlineLevel="1">
      <c r="A79" s="14"/>
      <c r="B79" s="1">
        <v>468</v>
      </c>
      <c r="C79" s="6">
        <f t="shared" si="4"/>
        <v>0.8504000000000014</v>
      </c>
      <c r="F79" s="5" t="e">
        <f t="shared" si="3"/>
        <v>#DIV/0!</v>
      </c>
      <c r="G79" s="9"/>
    </row>
    <row r="80" spans="2:7" ht="12.75" customHeight="1" hidden="1" outlineLevel="1">
      <c r="B80" s="1">
        <v>469</v>
      </c>
      <c r="C80" s="6">
        <f t="shared" si="4"/>
        <v>0.8482000000000014</v>
      </c>
      <c r="F80" s="5" t="e">
        <f t="shared" si="3"/>
        <v>#DIV/0!</v>
      </c>
      <c r="G80" s="9"/>
    </row>
    <row r="81" spans="2:7" ht="12.75" customHeight="1" hidden="1" outlineLevel="1">
      <c r="B81" s="1">
        <v>470</v>
      </c>
      <c r="C81" s="6">
        <f t="shared" si="4"/>
        <v>0.8460000000000014</v>
      </c>
      <c r="F81" s="5" t="e">
        <f t="shared" si="3"/>
        <v>#DIV/0!</v>
      </c>
      <c r="G81" s="9"/>
    </row>
    <row r="82" spans="2:7" ht="12.75" customHeight="1" hidden="1" outlineLevel="1">
      <c r="B82" s="1">
        <v>471</v>
      </c>
      <c r="C82" s="6">
        <f t="shared" si="4"/>
        <v>0.8438000000000014</v>
      </c>
      <c r="F82" s="5" t="e">
        <f t="shared" si="3"/>
        <v>#DIV/0!</v>
      </c>
      <c r="G82" s="9"/>
    </row>
    <row r="83" spans="2:7" ht="12.75" customHeight="1" hidden="1" outlineLevel="1">
      <c r="B83" s="1">
        <v>472</v>
      </c>
      <c r="C83" s="6">
        <f t="shared" si="4"/>
        <v>0.8416000000000015</v>
      </c>
      <c r="F83" s="5" t="e">
        <f t="shared" si="3"/>
        <v>#DIV/0!</v>
      </c>
      <c r="G83" s="9"/>
    </row>
    <row r="84" spans="2:7" ht="12.75" customHeight="1" hidden="1" outlineLevel="1">
      <c r="B84" s="1">
        <v>473</v>
      </c>
      <c r="C84" s="6">
        <f t="shared" si="4"/>
        <v>0.8394000000000015</v>
      </c>
      <c r="F84" s="5" t="e">
        <f t="shared" si="3"/>
        <v>#DIV/0!</v>
      </c>
      <c r="G84" s="9"/>
    </row>
    <row r="85" spans="2:7" ht="12.75" customHeight="1" hidden="1" outlineLevel="1">
      <c r="B85" s="1">
        <v>474</v>
      </c>
      <c r="C85" s="6">
        <f t="shared" si="4"/>
        <v>0.8372000000000015</v>
      </c>
      <c r="F85" s="5" t="e">
        <f t="shared" si="3"/>
        <v>#DIV/0!</v>
      </c>
      <c r="G85" s="9"/>
    </row>
    <row r="86" spans="2:7" ht="12.75" customHeight="1" hidden="1" outlineLevel="1">
      <c r="B86" s="1">
        <v>475</v>
      </c>
      <c r="C86" s="6">
        <f t="shared" si="4"/>
        <v>0.8350000000000015</v>
      </c>
      <c r="F86" s="5" t="e">
        <f t="shared" si="3"/>
        <v>#DIV/0!</v>
      </c>
      <c r="G86" s="9"/>
    </row>
    <row r="87" spans="2:7" ht="12.75" customHeight="1" hidden="1" outlineLevel="1">
      <c r="B87" s="1">
        <v>476</v>
      </c>
      <c r="C87" s="6">
        <f t="shared" si="4"/>
        <v>0.8328000000000015</v>
      </c>
      <c r="F87" s="5" t="e">
        <f t="shared" si="3"/>
        <v>#DIV/0!</v>
      </c>
      <c r="G87" s="9"/>
    </row>
    <row r="88" spans="2:7" ht="12.75" customHeight="1" hidden="1" outlineLevel="1">
      <c r="B88" s="1">
        <v>477</v>
      </c>
      <c r="C88" s="6">
        <f t="shared" si="4"/>
        <v>0.8306000000000016</v>
      </c>
      <c r="F88" s="5" t="e">
        <f t="shared" si="3"/>
        <v>#DIV/0!</v>
      </c>
      <c r="G88" s="9"/>
    </row>
    <row r="89" spans="2:7" ht="12.75" customHeight="1" hidden="1" outlineLevel="1">
      <c r="B89" s="1">
        <v>478</v>
      </c>
      <c r="C89" s="6">
        <f t="shared" si="4"/>
        <v>0.8284000000000016</v>
      </c>
      <c r="F89" s="5" t="e">
        <f t="shared" si="3"/>
        <v>#DIV/0!</v>
      </c>
      <c r="G89" s="9"/>
    </row>
    <row r="90" spans="2:7" ht="12.75" customHeight="1" hidden="1" outlineLevel="1">
      <c r="B90" s="1">
        <v>479</v>
      </c>
      <c r="C90" s="6">
        <f t="shared" si="4"/>
        <v>0.8262000000000016</v>
      </c>
      <c r="F90" s="5" t="e">
        <f t="shared" si="3"/>
        <v>#DIV/0!</v>
      </c>
      <c r="G90" s="9"/>
    </row>
    <row r="91" spans="2:7" ht="12.75" customHeight="1" hidden="1" outlineLevel="1">
      <c r="B91" s="1">
        <v>480</v>
      </c>
      <c r="C91" s="6">
        <f t="shared" si="4"/>
        <v>0.8240000000000016</v>
      </c>
      <c r="F91" s="5" t="e">
        <f t="shared" si="3"/>
        <v>#DIV/0!</v>
      </c>
      <c r="G91" s="9"/>
    </row>
    <row r="92" spans="2:7" ht="12.75" customHeight="1" hidden="1" outlineLevel="1">
      <c r="B92" s="1">
        <v>481</v>
      </c>
      <c r="C92" s="6">
        <f t="shared" si="4"/>
        <v>0.8218000000000016</v>
      </c>
      <c r="F92" s="5" t="e">
        <f t="shared" si="3"/>
        <v>#DIV/0!</v>
      </c>
      <c r="G92" s="9"/>
    </row>
    <row r="93" spans="2:7" ht="12.75" customHeight="1" hidden="1" outlineLevel="1">
      <c r="B93" s="1">
        <v>482</v>
      </c>
      <c r="C93" s="6">
        <f t="shared" si="4"/>
        <v>0.8196000000000017</v>
      </c>
      <c r="F93" s="5" t="e">
        <f t="shared" si="3"/>
        <v>#DIV/0!</v>
      </c>
      <c r="G93" s="9"/>
    </row>
    <row r="94" spans="2:7" ht="12.75" customHeight="1" hidden="1" outlineLevel="1">
      <c r="B94" s="1">
        <v>483</v>
      </c>
      <c r="C94" s="6">
        <f t="shared" si="4"/>
        <v>0.8174000000000017</v>
      </c>
      <c r="F94" s="5" t="e">
        <f t="shared" si="3"/>
        <v>#DIV/0!</v>
      </c>
      <c r="G94" s="9"/>
    </row>
    <row r="95" spans="2:7" ht="12.75" customHeight="1" hidden="1" outlineLevel="1">
      <c r="B95" s="1">
        <v>484</v>
      </c>
      <c r="C95" s="6">
        <f t="shared" si="4"/>
        <v>0.8152000000000017</v>
      </c>
      <c r="F95" s="5" t="e">
        <f t="shared" si="3"/>
        <v>#DIV/0!</v>
      </c>
      <c r="G95" s="9"/>
    </row>
    <row r="96" spans="2:7" ht="12.75" customHeight="1" hidden="1" outlineLevel="1">
      <c r="B96" s="1">
        <v>485</v>
      </c>
      <c r="C96" s="6">
        <f t="shared" si="4"/>
        <v>0.8130000000000017</v>
      </c>
      <c r="F96" s="5" t="e">
        <f t="shared" si="3"/>
        <v>#DIV/0!</v>
      </c>
      <c r="G96" s="9"/>
    </row>
    <row r="97" spans="2:7" ht="12.75" customHeight="1" hidden="1" outlineLevel="1">
      <c r="B97" s="1">
        <v>486</v>
      </c>
      <c r="C97" s="6">
        <f t="shared" si="4"/>
        <v>0.8108000000000017</v>
      </c>
      <c r="F97" s="5" t="e">
        <f t="shared" si="3"/>
        <v>#DIV/0!</v>
      </c>
      <c r="G97" s="9"/>
    </row>
    <row r="98" spans="2:7" ht="15.75" hidden="1" outlineLevel="1">
      <c r="B98" s="1">
        <v>487</v>
      </c>
      <c r="C98" s="6">
        <f t="shared" si="4"/>
        <v>0.8086000000000018</v>
      </c>
      <c r="F98" s="5" t="e">
        <f t="shared" si="3"/>
        <v>#DIV/0!</v>
      </c>
      <c r="G98" s="9"/>
    </row>
    <row r="99" spans="2:7" ht="15.75" hidden="1" outlineLevel="1">
      <c r="B99" s="1">
        <v>488</v>
      </c>
      <c r="C99" s="6">
        <f t="shared" si="4"/>
        <v>0.8064000000000018</v>
      </c>
      <c r="F99" s="5" t="e">
        <f t="shared" si="3"/>
        <v>#DIV/0!</v>
      </c>
      <c r="G99" s="9"/>
    </row>
    <row r="100" spans="2:7" ht="15.75" hidden="1" outlineLevel="1">
      <c r="B100" s="1">
        <v>489</v>
      </c>
      <c r="C100" s="6">
        <f t="shared" si="4"/>
        <v>0.8042000000000018</v>
      </c>
      <c r="F100" s="5" t="e">
        <f t="shared" si="3"/>
        <v>#DIV/0!</v>
      </c>
      <c r="G100" s="9"/>
    </row>
    <row r="101" spans="2:7" ht="15.75" hidden="1" outlineLevel="1">
      <c r="B101" s="1">
        <v>490</v>
      </c>
      <c r="C101" s="6">
        <f t="shared" si="4"/>
        <v>0.8020000000000018</v>
      </c>
      <c r="F101" s="5" t="e">
        <f t="shared" si="3"/>
        <v>#DIV/0!</v>
      </c>
      <c r="G101" s="9"/>
    </row>
    <row r="102" spans="2:7" ht="15.75" hidden="1" outlineLevel="1">
      <c r="B102" s="1">
        <v>491</v>
      </c>
      <c r="C102" s="6">
        <f t="shared" si="4"/>
        <v>0.7998000000000018</v>
      </c>
      <c r="F102" s="5" t="e">
        <f t="shared" si="3"/>
        <v>#DIV/0!</v>
      </c>
      <c r="G102" s="9"/>
    </row>
    <row r="103" spans="2:7" ht="15.75" hidden="1" outlineLevel="1">
      <c r="B103" s="1">
        <v>492</v>
      </c>
      <c r="C103" s="6">
        <f t="shared" si="4"/>
        <v>0.7976000000000019</v>
      </c>
      <c r="F103" s="5" t="e">
        <f t="shared" si="3"/>
        <v>#DIV/0!</v>
      </c>
      <c r="G103" s="9"/>
    </row>
    <row r="104" spans="2:7" ht="15.75" hidden="1" outlineLevel="1">
      <c r="B104" s="1">
        <v>493</v>
      </c>
      <c r="C104" s="6">
        <f t="shared" si="4"/>
        <v>0.7954000000000019</v>
      </c>
      <c r="F104" s="5" t="e">
        <f t="shared" si="3"/>
        <v>#DIV/0!</v>
      </c>
      <c r="G104" s="9"/>
    </row>
    <row r="105" spans="2:7" ht="15.75" hidden="1" outlineLevel="1">
      <c r="B105" s="1">
        <v>494</v>
      </c>
      <c r="C105" s="6">
        <f t="shared" si="4"/>
        <v>0.7932000000000019</v>
      </c>
      <c r="F105" s="5" t="e">
        <f t="shared" si="3"/>
        <v>#DIV/0!</v>
      </c>
      <c r="G105" s="9"/>
    </row>
    <row r="106" spans="2:7" ht="15.75" hidden="1" outlineLevel="1">
      <c r="B106" s="1">
        <v>495</v>
      </c>
      <c r="C106" s="6">
        <f t="shared" si="4"/>
        <v>0.7910000000000019</v>
      </c>
      <c r="F106" s="5" t="e">
        <f t="shared" si="3"/>
        <v>#DIV/0!</v>
      </c>
      <c r="G106" s="9"/>
    </row>
    <row r="107" spans="2:7" ht="15.75" hidden="1" outlineLevel="1">
      <c r="B107" s="1">
        <v>496</v>
      </c>
      <c r="C107" s="6">
        <f t="shared" si="4"/>
        <v>0.7888000000000019</v>
      </c>
      <c r="F107" s="5" t="e">
        <f t="shared" si="3"/>
        <v>#DIV/0!</v>
      </c>
      <c r="G107" s="9"/>
    </row>
    <row r="108" spans="2:7" ht="15.75" hidden="1" outlineLevel="1">
      <c r="B108" s="1">
        <v>497</v>
      </c>
      <c r="C108" s="6">
        <f t="shared" si="4"/>
        <v>0.786600000000002</v>
      </c>
      <c r="F108" s="5" t="e">
        <f t="shared" si="3"/>
        <v>#DIV/0!</v>
      </c>
      <c r="G108" s="9"/>
    </row>
    <row r="109" spans="2:7" ht="15.75" hidden="1" outlineLevel="1">
      <c r="B109" s="1">
        <v>498</v>
      </c>
      <c r="C109" s="6">
        <f t="shared" si="4"/>
        <v>0.784400000000002</v>
      </c>
      <c r="F109" s="5" t="e">
        <f t="shared" si="3"/>
        <v>#DIV/0!</v>
      </c>
      <c r="G109" s="9"/>
    </row>
    <row r="110" spans="2:7" ht="15.75" hidden="1" outlineLevel="1">
      <c r="B110" s="1">
        <v>499</v>
      </c>
      <c r="C110" s="6">
        <f t="shared" si="4"/>
        <v>0.782200000000002</v>
      </c>
      <c r="F110" s="5" t="e">
        <f t="shared" si="3"/>
        <v>#DIV/0!</v>
      </c>
      <c r="G110" s="9"/>
    </row>
    <row r="111" spans="2:7" ht="15.75" collapsed="1">
      <c r="B111" s="1">
        <v>500</v>
      </c>
      <c r="C111" s="7">
        <v>0.78</v>
      </c>
      <c r="D111" s="5">
        <v>0.36</v>
      </c>
      <c r="E111" s="5">
        <v>0.6</v>
      </c>
      <c r="F111" s="5">
        <f t="shared" si="3"/>
        <v>1.140175425099138</v>
      </c>
      <c r="G111" s="8">
        <f>AVERAGE(F10,F11,F111,F211,F311)</f>
        <v>1.2029748563604117</v>
      </c>
    </row>
    <row r="112" spans="1:7" ht="15.75" hidden="1" outlineLevel="1">
      <c r="A112" s="14">
        <f>(C111-C211)/100</f>
        <v>0.0031000000000000003</v>
      </c>
      <c r="B112" s="1">
        <v>501</v>
      </c>
      <c r="C112" s="6">
        <f aca="true" t="shared" si="5" ref="C112:C143">C111-$A$112</f>
        <v>0.7769</v>
      </c>
      <c r="F112" s="5" t="e">
        <f t="shared" si="3"/>
        <v>#DIV/0!</v>
      </c>
      <c r="G112" s="9"/>
    </row>
    <row r="113" spans="2:7" ht="15.75" hidden="1" outlineLevel="1">
      <c r="B113" s="1">
        <v>502</v>
      </c>
      <c r="C113" s="6">
        <f t="shared" si="5"/>
        <v>0.7738</v>
      </c>
      <c r="F113" s="5" t="e">
        <f t="shared" si="3"/>
        <v>#DIV/0!</v>
      </c>
      <c r="G113" s="9"/>
    </row>
    <row r="114" spans="2:7" ht="15.75" hidden="1" outlineLevel="1">
      <c r="B114" s="1">
        <v>503</v>
      </c>
      <c r="C114" s="6">
        <f t="shared" si="5"/>
        <v>0.7707</v>
      </c>
      <c r="F114" s="5" t="e">
        <f t="shared" si="3"/>
        <v>#DIV/0!</v>
      </c>
      <c r="G114" s="9"/>
    </row>
    <row r="115" spans="2:7" ht="15.75" hidden="1" outlineLevel="1">
      <c r="B115" s="1">
        <v>504</v>
      </c>
      <c r="C115" s="6">
        <f t="shared" si="5"/>
        <v>0.7676000000000001</v>
      </c>
      <c r="F115" s="5" t="e">
        <f t="shared" si="3"/>
        <v>#DIV/0!</v>
      </c>
      <c r="G115" s="9"/>
    </row>
    <row r="116" spans="2:7" ht="15.75" hidden="1" outlineLevel="1">
      <c r="B116" s="1">
        <v>505</v>
      </c>
      <c r="C116" s="6">
        <f t="shared" si="5"/>
        <v>0.7645000000000001</v>
      </c>
      <c r="F116" s="5" t="e">
        <f t="shared" si="3"/>
        <v>#DIV/0!</v>
      </c>
      <c r="G116" s="9"/>
    </row>
    <row r="117" spans="2:7" ht="15.75" hidden="1" outlineLevel="1">
      <c r="B117" s="1">
        <v>506</v>
      </c>
      <c r="C117" s="6">
        <f t="shared" si="5"/>
        <v>0.7614000000000001</v>
      </c>
      <c r="F117" s="5" t="e">
        <f t="shared" si="3"/>
        <v>#DIV/0!</v>
      </c>
      <c r="G117" s="9"/>
    </row>
    <row r="118" spans="2:7" ht="15.75" hidden="1" outlineLevel="1">
      <c r="B118" s="1">
        <v>507</v>
      </c>
      <c r="C118" s="6">
        <f t="shared" si="5"/>
        <v>0.7583000000000001</v>
      </c>
      <c r="F118" s="5" t="e">
        <f t="shared" si="3"/>
        <v>#DIV/0!</v>
      </c>
      <c r="G118" s="9"/>
    </row>
    <row r="119" spans="2:7" ht="15.75" hidden="1" outlineLevel="1">
      <c r="B119" s="1">
        <v>508</v>
      </c>
      <c r="C119" s="6">
        <f t="shared" si="5"/>
        <v>0.7552000000000001</v>
      </c>
      <c r="F119" s="5" t="e">
        <f t="shared" si="3"/>
        <v>#DIV/0!</v>
      </c>
      <c r="G119" s="9"/>
    </row>
    <row r="120" spans="2:7" ht="15.75" hidden="1" outlineLevel="1">
      <c r="B120" s="1">
        <v>509</v>
      </c>
      <c r="C120" s="6">
        <f t="shared" si="5"/>
        <v>0.7521000000000001</v>
      </c>
      <c r="F120" s="5" t="e">
        <f t="shared" si="3"/>
        <v>#DIV/0!</v>
      </c>
      <c r="G120" s="9"/>
    </row>
    <row r="121" spans="2:7" ht="15.75" hidden="1" outlineLevel="1">
      <c r="B121" s="1">
        <v>510</v>
      </c>
      <c r="C121" s="6">
        <f t="shared" si="5"/>
        <v>0.7490000000000001</v>
      </c>
      <c r="F121" s="5" t="e">
        <f t="shared" si="3"/>
        <v>#DIV/0!</v>
      </c>
      <c r="G121" s="9"/>
    </row>
    <row r="122" spans="2:7" ht="15.75" hidden="1" outlineLevel="1">
      <c r="B122" s="1">
        <v>511</v>
      </c>
      <c r="C122" s="6">
        <f t="shared" si="5"/>
        <v>0.7459000000000001</v>
      </c>
      <c r="F122" s="5" t="e">
        <f t="shared" si="3"/>
        <v>#DIV/0!</v>
      </c>
      <c r="G122" s="9"/>
    </row>
    <row r="123" spans="2:7" ht="15.75" hidden="1" outlineLevel="1">
      <c r="B123" s="1">
        <v>512</v>
      </c>
      <c r="C123" s="6">
        <f t="shared" si="5"/>
        <v>0.7428000000000001</v>
      </c>
      <c r="F123" s="5" t="e">
        <f t="shared" si="3"/>
        <v>#DIV/0!</v>
      </c>
      <c r="G123" s="9"/>
    </row>
    <row r="124" spans="2:7" ht="15.75" hidden="1" outlineLevel="1">
      <c r="B124" s="1">
        <v>513</v>
      </c>
      <c r="C124" s="6">
        <f t="shared" si="5"/>
        <v>0.7397000000000001</v>
      </c>
      <c r="F124" s="5" t="e">
        <f t="shared" si="3"/>
        <v>#DIV/0!</v>
      </c>
      <c r="G124" s="9"/>
    </row>
    <row r="125" spans="2:7" ht="15.75" hidden="1" outlineLevel="1">
      <c r="B125" s="1">
        <v>514</v>
      </c>
      <c r="C125" s="6">
        <f t="shared" si="5"/>
        <v>0.7366000000000001</v>
      </c>
      <c r="F125" s="5" t="e">
        <f t="shared" si="3"/>
        <v>#DIV/0!</v>
      </c>
      <c r="G125" s="9"/>
    </row>
    <row r="126" spans="2:7" ht="15.75" hidden="1" outlineLevel="1">
      <c r="B126" s="1">
        <v>515</v>
      </c>
      <c r="C126" s="6">
        <f t="shared" si="5"/>
        <v>0.7335000000000002</v>
      </c>
      <c r="F126" s="5" t="e">
        <f t="shared" si="3"/>
        <v>#DIV/0!</v>
      </c>
      <c r="G126" s="9"/>
    </row>
    <row r="127" spans="2:7" ht="15.75" hidden="1" outlineLevel="1">
      <c r="B127" s="1">
        <v>516</v>
      </c>
      <c r="C127" s="6">
        <f t="shared" si="5"/>
        <v>0.7304000000000002</v>
      </c>
      <c r="F127" s="5" t="e">
        <f t="shared" si="3"/>
        <v>#DIV/0!</v>
      </c>
      <c r="G127" s="9"/>
    </row>
    <row r="128" spans="2:7" ht="15.75" hidden="1" outlineLevel="1">
      <c r="B128" s="1">
        <v>517</v>
      </c>
      <c r="C128" s="6">
        <f t="shared" si="5"/>
        <v>0.7273000000000002</v>
      </c>
      <c r="F128" s="5" t="e">
        <f t="shared" si="3"/>
        <v>#DIV/0!</v>
      </c>
      <c r="G128" s="9"/>
    </row>
    <row r="129" spans="2:7" ht="15.75" hidden="1" outlineLevel="1">
      <c r="B129" s="1">
        <v>518</v>
      </c>
      <c r="C129" s="6">
        <f t="shared" si="5"/>
        <v>0.7242000000000002</v>
      </c>
      <c r="F129" s="5" t="e">
        <f t="shared" si="3"/>
        <v>#DIV/0!</v>
      </c>
      <c r="G129" s="9"/>
    </row>
    <row r="130" spans="2:7" ht="15.75" hidden="1" outlineLevel="1">
      <c r="B130" s="1">
        <v>519</v>
      </c>
      <c r="C130" s="6">
        <f t="shared" si="5"/>
        <v>0.7211000000000002</v>
      </c>
      <c r="F130" s="5" t="e">
        <f t="shared" si="3"/>
        <v>#DIV/0!</v>
      </c>
      <c r="G130" s="9"/>
    </row>
    <row r="131" spans="2:7" ht="15.75" hidden="1" outlineLevel="1">
      <c r="B131" s="1">
        <v>520</v>
      </c>
      <c r="C131" s="6">
        <f t="shared" si="5"/>
        <v>0.7180000000000002</v>
      </c>
      <c r="F131" s="5" t="e">
        <f t="shared" si="3"/>
        <v>#DIV/0!</v>
      </c>
      <c r="G131" s="9"/>
    </row>
    <row r="132" spans="2:7" ht="15.75" hidden="1" outlineLevel="1">
      <c r="B132" s="1">
        <v>521</v>
      </c>
      <c r="C132" s="6">
        <f t="shared" si="5"/>
        <v>0.7149000000000002</v>
      </c>
      <c r="F132" s="5" t="e">
        <f t="shared" si="3"/>
        <v>#DIV/0!</v>
      </c>
      <c r="G132" s="9"/>
    </row>
    <row r="133" spans="2:7" ht="15.75" hidden="1" outlineLevel="1">
      <c r="B133" s="1">
        <v>522</v>
      </c>
      <c r="C133" s="6">
        <f t="shared" si="5"/>
        <v>0.7118000000000002</v>
      </c>
      <c r="F133" s="5" t="e">
        <f t="shared" si="3"/>
        <v>#DIV/0!</v>
      </c>
      <c r="G133" s="9"/>
    </row>
    <row r="134" spans="2:7" ht="15.75" hidden="1" outlineLevel="1">
      <c r="B134" s="1">
        <v>523</v>
      </c>
      <c r="C134" s="6">
        <f t="shared" si="5"/>
        <v>0.7087000000000002</v>
      </c>
      <c r="F134" s="5" t="e">
        <f t="shared" si="3"/>
        <v>#DIV/0!</v>
      </c>
      <c r="G134" s="9"/>
    </row>
    <row r="135" spans="2:7" ht="15.75" hidden="1" outlineLevel="1">
      <c r="B135" s="1">
        <v>524</v>
      </c>
      <c r="C135" s="6">
        <f t="shared" si="5"/>
        <v>0.7056000000000002</v>
      </c>
      <c r="F135" s="5" t="e">
        <f t="shared" si="3"/>
        <v>#DIV/0!</v>
      </c>
      <c r="G135" s="9"/>
    </row>
    <row r="136" spans="2:7" ht="15.75" hidden="1" outlineLevel="1">
      <c r="B136" s="1">
        <v>525</v>
      </c>
      <c r="C136" s="6">
        <f t="shared" si="5"/>
        <v>0.7025000000000002</v>
      </c>
      <c r="F136" s="5" t="e">
        <f aca="true" t="shared" si="6" ref="F136:F199">SQRT(C136/E136)</f>
        <v>#DIV/0!</v>
      </c>
      <c r="G136" s="9"/>
    </row>
    <row r="137" spans="2:7" ht="15.75" hidden="1" outlineLevel="1">
      <c r="B137" s="1">
        <v>526</v>
      </c>
      <c r="C137" s="6">
        <f t="shared" si="5"/>
        <v>0.6994000000000002</v>
      </c>
      <c r="F137" s="5" t="e">
        <f t="shared" si="6"/>
        <v>#DIV/0!</v>
      </c>
      <c r="G137" s="9"/>
    </row>
    <row r="138" spans="2:7" ht="15.75" hidden="1" outlineLevel="1">
      <c r="B138" s="1">
        <v>527</v>
      </c>
      <c r="C138" s="6">
        <f t="shared" si="5"/>
        <v>0.6963000000000003</v>
      </c>
      <c r="F138" s="5" t="e">
        <f t="shared" si="6"/>
        <v>#DIV/0!</v>
      </c>
      <c r="G138" s="9"/>
    </row>
    <row r="139" spans="2:7" ht="15.75" hidden="1" outlineLevel="1">
      <c r="B139" s="1">
        <v>528</v>
      </c>
      <c r="C139" s="6">
        <f t="shared" si="5"/>
        <v>0.6932000000000003</v>
      </c>
      <c r="F139" s="5" t="e">
        <f t="shared" si="6"/>
        <v>#DIV/0!</v>
      </c>
      <c r="G139" s="9"/>
    </row>
    <row r="140" spans="2:7" ht="15.75" hidden="1" outlineLevel="1">
      <c r="B140" s="1">
        <v>529</v>
      </c>
      <c r="C140" s="6">
        <f t="shared" si="5"/>
        <v>0.6901000000000003</v>
      </c>
      <c r="F140" s="5" t="e">
        <f t="shared" si="6"/>
        <v>#DIV/0!</v>
      </c>
      <c r="G140" s="9"/>
    </row>
    <row r="141" spans="2:7" ht="15.75" hidden="1" outlineLevel="1">
      <c r="B141" s="1">
        <v>530</v>
      </c>
      <c r="C141" s="6">
        <f t="shared" si="5"/>
        <v>0.6870000000000003</v>
      </c>
      <c r="F141" s="5" t="e">
        <f t="shared" si="6"/>
        <v>#DIV/0!</v>
      </c>
      <c r="G141" s="9"/>
    </row>
    <row r="142" spans="2:7" ht="15.75" hidden="1" outlineLevel="1">
      <c r="B142" s="1">
        <v>531</v>
      </c>
      <c r="C142" s="6">
        <f t="shared" si="5"/>
        <v>0.6839000000000003</v>
      </c>
      <c r="F142" s="5" t="e">
        <f t="shared" si="6"/>
        <v>#DIV/0!</v>
      </c>
      <c r="G142" s="9"/>
    </row>
    <row r="143" spans="2:7" ht="15.75" hidden="1" outlineLevel="1">
      <c r="B143" s="1">
        <v>532</v>
      </c>
      <c r="C143" s="6">
        <f t="shared" si="5"/>
        <v>0.6808000000000003</v>
      </c>
      <c r="F143" s="5" t="e">
        <f t="shared" si="6"/>
        <v>#DIV/0!</v>
      </c>
      <c r="G143" s="9"/>
    </row>
    <row r="144" spans="2:7" ht="15.75" hidden="1" outlineLevel="1">
      <c r="B144" s="1">
        <v>533</v>
      </c>
      <c r="C144" s="6">
        <f aca="true" t="shared" si="7" ref="C144:C175">C143-$A$112</f>
        <v>0.6777000000000003</v>
      </c>
      <c r="F144" s="5" t="e">
        <f t="shared" si="6"/>
        <v>#DIV/0!</v>
      </c>
      <c r="G144" s="9"/>
    </row>
    <row r="145" spans="2:7" ht="15.75" hidden="1" outlineLevel="1">
      <c r="B145" s="1">
        <v>534</v>
      </c>
      <c r="C145" s="6">
        <f t="shared" si="7"/>
        <v>0.6746000000000003</v>
      </c>
      <c r="F145" s="5" t="e">
        <f t="shared" si="6"/>
        <v>#DIV/0!</v>
      </c>
      <c r="G145" s="9"/>
    </row>
    <row r="146" spans="2:7" ht="15.75" hidden="1" outlineLevel="1">
      <c r="B146" s="1">
        <v>535</v>
      </c>
      <c r="C146" s="6">
        <f t="shared" si="7"/>
        <v>0.6715000000000003</v>
      </c>
      <c r="F146" s="5" t="e">
        <f t="shared" si="6"/>
        <v>#DIV/0!</v>
      </c>
      <c r="G146" s="9"/>
    </row>
    <row r="147" spans="2:7" ht="15.75" hidden="1" outlineLevel="1">
      <c r="B147" s="1">
        <v>536</v>
      </c>
      <c r="C147" s="6">
        <f t="shared" si="7"/>
        <v>0.6684000000000003</v>
      </c>
      <c r="F147" s="5" t="e">
        <f t="shared" si="6"/>
        <v>#DIV/0!</v>
      </c>
      <c r="G147" s="9"/>
    </row>
    <row r="148" spans="2:7" ht="15.75" hidden="1" outlineLevel="1">
      <c r="B148" s="1">
        <v>537</v>
      </c>
      <c r="C148" s="6">
        <f t="shared" si="7"/>
        <v>0.6653000000000003</v>
      </c>
      <c r="F148" s="5" t="e">
        <f t="shared" si="6"/>
        <v>#DIV/0!</v>
      </c>
      <c r="G148" s="9"/>
    </row>
    <row r="149" spans="2:7" ht="15.75" hidden="1" outlineLevel="1">
      <c r="B149" s="1">
        <v>538</v>
      </c>
      <c r="C149" s="6">
        <f t="shared" si="7"/>
        <v>0.6622000000000003</v>
      </c>
      <c r="F149" s="5" t="e">
        <f t="shared" si="6"/>
        <v>#DIV/0!</v>
      </c>
      <c r="G149" s="9"/>
    </row>
    <row r="150" spans="2:7" ht="15.75" hidden="1" outlineLevel="1">
      <c r="B150" s="1">
        <v>539</v>
      </c>
      <c r="C150" s="6">
        <f t="shared" si="7"/>
        <v>0.6591000000000004</v>
      </c>
      <c r="F150" s="5" t="e">
        <f t="shared" si="6"/>
        <v>#DIV/0!</v>
      </c>
      <c r="G150" s="9"/>
    </row>
    <row r="151" spans="2:7" ht="15.75" hidden="1" outlineLevel="1">
      <c r="B151" s="1">
        <v>540</v>
      </c>
      <c r="C151" s="6">
        <f t="shared" si="7"/>
        <v>0.6560000000000004</v>
      </c>
      <c r="F151" s="5" t="e">
        <f t="shared" si="6"/>
        <v>#DIV/0!</v>
      </c>
      <c r="G151" s="9"/>
    </row>
    <row r="152" spans="2:7" ht="15.75" hidden="1" outlineLevel="1">
      <c r="B152" s="1">
        <v>541</v>
      </c>
      <c r="C152" s="6">
        <f t="shared" si="7"/>
        <v>0.6529000000000004</v>
      </c>
      <c r="F152" s="5" t="e">
        <f t="shared" si="6"/>
        <v>#DIV/0!</v>
      </c>
      <c r="G152" s="9"/>
    </row>
    <row r="153" spans="2:7" ht="15.75" hidden="1" outlineLevel="1">
      <c r="B153" s="1">
        <v>542</v>
      </c>
      <c r="C153" s="6">
        <f t="shared" si="7"/>
        <v>0.6498000000000004</v>
      </c>
      <c r="F153" s="5" t="e">
        <f t="shared" si="6"/>
        <v>#DIV/0!</v>
      </c>
      <c r="G153" s="9"/>
    </row>
    <row r="154" spans="2:7" ht="15.75" hidden="1" outlineLevel="1">
      <c r="B154" s="1">
        <v>543</v>
      </c>
      <c r="C154" s="6">
        <f t="shared" si="7"/>
        <v>0.6467000000000004</v>
      </c>
      <c r="F154" s="5" t="e">
        <f t="shared" si="6"/>
        <v>#DIV/0!</v>
      </c>
      <c r="G154" s="9"/>
    </row>
    <row r="155" spans="2:7" ht="15.75" hidden="1" outlineLevel="1">
      <c r="B155" s="1">
        <v>544</v>
      </c>
      <c r="C155" s="6">
        <f t="shared" si="7"/>
        <v>0.6436000000000004</v>
      </c>
      <c r="F155" s="5" t="e">
        <f t="shared" si="6"/>
        <v>#DIV/0!</v>
      </c>
      <c r="G155" s="9"/>
    </row>
    <row r="156" spans="2:7" ht="15.75" hidden="1" outlineLevel="1">
      <c r="B156" s="1">
        <v>545</v>
      </c>
      <c r="C156" s="6">
        <f t="shared" si="7"/>
        <v>0.6405000000000004</v>
      </c>
      <c r="F156" s="5" t="e">
        <f t="shared" si="6"/>
        <v>#DIV/0!</v>
      </c>
      <c r="G156" s="9"/>
    </row>
    <row r="157" spans="2:7" ht="15.75" hidden="1" outlineLevel="1">
      <c r="B157" s="1">
        <v>546</v>
      </c>
      <c r="C157" s="6">
        <f t="shared" si="7"/>
        <v>0.6374000000000004</v>
      </c>
      <c r="F157" s="5" t="e">
        <f t="shared" si="6"/>
        <v>#DIV/0!</v>
      </c>
      <c r="G157" s="9"/>
    </row>
    <row r="158" spans="2:7" ht="15.75" hidden="1" outlineLevel="1">
      <c r="B158" s="1">
        <v>547</v>
      </c>
      <c r="C158" s="6">
        <f t="shared" si="7"/>
        <v>0.6343000000000004</v>
      </c>
      <c r="F158" s="5" t="e">
        <f t="shared" si="6"/>
        <v>#DIV/0!</v>
      </c>
      <c r="G158" s="9"/>
    </row>
    <row r="159" spans="2:7" ht="15.75" hidden="1" outlineLevel="1">
      <c r="B159" s="1">
        <v>548</v>
      </c>
      <c r="C159" s="6">
        <f t="shared" si="7"/>
        <v>0.6312000000000004</v>
      </c>
      <c r="F159" s="5" t="e">
        <f t="shared" si="6"/>
        <v>#DIV/0!</v>
      </c>
      <c r="G159" s="9"/>
    </row>
    <row r="160" spans="2:7" ht="15.75" hidden="1" outlineLevel="1">
      <c r="B160" s="1">
        <v>549</v>
      </c>
      <c r="C160" s="6">
        <f t="shared" si="7"/>
        <v>0.6281000000000004</v>
      </c>
      <c r="F160" s="5" t="e">
        <f t="shared" si="6"/>
        <v>#DIV/0!</v>
      </c>
      <c r="G160" s="9"/>
    </row>
    <row r="161" spans="2:7" ht="15.75" hidden="1" outlineLevel="1">
      <c r="B161" s="1">
        <v>550</v>
      </c>
      <c r="C161" s="6">
        <f t="shared" si="7"/>
        <v>0.6250000000000004</v>
      </c>
      <c r="F161" s="5" t="e">
        <f t="shared" si="6"/>
        <v>#DIV/0!</v>
      </c>
      <c r="G161" s="9"/>
    </row>
    <row r="162" spans="2:7" ht="15.75" hidden="1" outlineLevel="1">
      <c r="B162" s="1">
        <v>551</v>
      </c>
      <c r="C162" s="6">
        <f t="shared" si="7"/>
        <v>0.6219000000000005</v>
      </c>
      <c r="F162" s="5" t="e">
        <f t="shared" si="6"/>
        <v>#DIV/0!</v>
      </c>
      <c r="G162" s="9"/>
    </row>
    <row r="163" spans="2:7" ht="15.75" hidden="1" outlineLevel="1">
      <c r="B163" s="1">
        <v>552</v>
      </c>
      <c r="C163" s="6">
        <f t="shared" si="7"/>
        <v>0.6188000000000005</v>
      </c>
      <c r="F163" s="5" t="e">
        <f t="shared" si="6"/>
        <v>#DIV/0!</v>
      </c>
      <c r="G163" s="9"/>
    </row>
    <row r="164" spans="2:7" ht="15.75" hidden="1" outlineLevel="1">
      <c r="B164" s="1">
        <v>553</v>
      </c>
      <c r="C164" s="6">
        <f t="shared" si="7"/>
        <v>0.6157000000000005</v>
      </c>
      <c r="F164" s="5" t="e">
        <f t="shared" si="6"/>
        <v>#DIV/0!</v>
      </c>
      <c r="G164" s="9"/>
    </row>
    <row r="165" spans="2:7" ht="15.75" hidden="1" outlineLevel="1">
      <c r="B165" s="1">
        <v>554</v>
      </c>
      <c r="C165" s="6">
        <f t="shared" si="7"/>
        <v>0.6126000000000005</v>
      </c>
      <c r="F165" s="5" t="e">
        <f t="shared" si="6"/>
        <v>#DIV/0!</v>
      </c>
      <c r="G165" s="9"/>
    </row>
    <row r="166" spans="2:7" ht="15.75" hidden="1" outlineLevel="1">
      <c r="B166" s="1">
        <v>555</v>
      </c>
      <c r="C166" s="6">
        <f t="shared" si="7"/>
        <v>0.6095000000000005</v>
      </c>
      <c r="F166" s="5" t="e">
        <f t="shared" si="6"/>
        <v>#DIV/0!</v>
      </c>
      <c r="G166" s="9"/>
    </row>
    <row r="167" spans="2:7" ht="15.75" hidden="1" outlineLevel="1">
      <c r="B167" s="1">
        <v>556</v>
      </c>
      <c r="C167" s="6">
        <f t="shared" si="7"/>
        <v>0.6064000000000005</v>
      </c>
      <c r="F167" s="5" t="e">
        <f t="shared" si="6"/>
        <v>#DIV/0!</v>
      </c>
      <c r="G167" s="9"/>
    </row>
    <row r="168" spans="2:7" ht="15.75" hidden="1" outlineLevel="1">
      <c r="B168" s="1">
        <v>557</v>
      </c>
      <c r="C168" s="6">
        <f t="shared" si="7"/>
        <v>0.6033000000000005</v>
      </c>
      <c r="F168" s="5" t="e">
        <f t="shared" si="6"/>
        <v>#DIV/0!</v>
      </c>
      <c r="G168" s="9"/>
    </row>
    <row r="169" spans="2:7" ht="15.75" hidden="1" outlineLevel="1">
      <c r="B169" s="1">
        <v>558</v>
      </c>
      <c r="C169" s="6">
        <f t="shared" si="7"/>
        <v>0.6002000000000005</v>
      </c>
      <c r="F169" s="5" t="e">
        <f t="shared" si="6"/>
        <v>#DIV/0!</v>
      </c>
      <c r="G169" s="9"/>
    </row>
    <row r="170" spans="2:7" ht="15.75" hidden="1" outlineLevel="1">
      <c r="B170" s="1">
        <v>559</v>
      </c>
      <c r="C170" s="6">
        <f t="shared" si="7"/>
        <v>0.5971000000000005</v>
      </c>
      <c r="F170" s="5" t="e">
        <f t="shared" si="6"/>
        <v>#DIV/0!</v>
      </c>
      <c r="G170" s="9"/>
    </row>
    <row r="171" spans="2:7" ht="15.75" hidden="1" outlineLevel="1">
      <c r="B171" s="1">
        <v>560</v>
      </c>
      <c r="C171" s="6">
        <f t="shared" si="7"/>
        <v>0.5940000000000005</v>
      </c>
      <c r="F171" s="5" t="e">
        <f t="shared" si="6"/>
        <v>#DIV/0!</v>
      </c>
      <c r="G171" s="9"/>
    </row>
    <row r="172" spans="2:7" ht="15.75" hidden="1" outlineLevel="1">
      <c r="B172" s="1">
        <v>561</v>
      </c>
      <c r="C172" s="6">
        <f t="shared" si="7"/>
        <v>0.5909000000000005</v>
      </c>
      <c r="F172" s="5" t="e">
        <f t="shared" si="6"/>
        <v>#DIV/0!</v>
      </c>
      <c r="G172" s="9"/>
    </row>
    <row r="173" spans="2:7" ht="15.75" hidden="1" outlineLevel="1">
      <c r="B173" s="1">
        <v>562</v>
      </c>
      <c r="C173" s="6">
        <f t="shared" si="7"/>
        <v>0.5878000000000005</v>
      </c>
      <c r="F173" s="5" t="e">
        <f t="shared" si="6"/>
        <v>#DIV/0!</v>
      </c>
      <c r="G173" s="9"/>
    </row>
    <row r="174" spans="2:7" ht="15.75" hidden="1" outlineLevel="1">
      <c r="B174" s="1">
        <v>563</v>
      </c>
      <c r="C174" s="6">
        <f t="shared" si="7"/>
        <v>0.5847000000000006</v>
      </c>
      <c r="F174" s="5" t="e">
        <f t="shared" si="6"/>
        <v>#DIV/0!</v>
      </c>
      <c r="G174" s="9"/>
    </row>
    <row r="175" spans="2:7" ht="15.75" hidden="1" outlineLevel="1">
      <c r="B175" s="1">
        <v>564</v>
      </c>
      <c r="C175" s="6">
        <f t="shared" si="7"/>
        <v>0.5816000000000006</v>
      </c>
      <c r="F175" s="5" t="e">
        <f t="shared" si="6"/>
        <v>#DIV/0!</v>
      </c>
      <c r="G175" s="9"/>
    </row>
    <row r="176" spans="2:7" ht="15.75" hidden="1" outlineLevel="1">
      <c r="B176" s="1">
        <v>565</v>
      </c>
      <c r="C176" s="6">
        <f aca="true" t="shared" si="8" ref="C176:C210">C175-$A$112</f>
        <v>0.5785000000000006</v>
      </c>
      <c r="F176" s="5" t="e">
        <f t="shared" si="6"/>
        <v>#DIV/0!</v>
      </c>
      <c r="G176" s="9"/>
    </row>
    <row r="177" spans="2:7" ht="15.75" hidden="1" outlineLevel="1">
      <c r="B177" s="1">
        <v>566</v>
      </c>
      <c r="C177" s="6">
        <f t="shared" si="8"/>
        <v>0.5754000000000006</v>
      </c>
      <c r="F177" s="5" t="e">
        <f t="shared" si="6"/>
        <v>#DIV/0!</v>
      </c>
      <c r="G177" s="9"/>
    </row>
    <row r="178" spans="2:7" ht="15.75" hidden="1" outlineLevel="1">
      <c r="B178" s="1">
        <v>567</v>
      </c>
      <c r="C178" s="6">
        <f t="shared" si="8"/>
        <v>0.5723000000000006</v>
      </c>
      <c r="F178" s="5" t="e">
        <f t="shared" si="6"/>
        <v>#DIV/0!</v>
      </c>
      <c r="G178" s="9"/>
    </row>
    <row r="179" spans="2:7" ht="15.75" hidden="1" outlineLevel="1">
      <c r="B179" s="1">
        <v>568</v>
      </c>
      <c r="C179" s="6">
        <f t="shared" si="8"/>
        <v>0.5692000000000006</v>
      </c>
      <c r="F179" s="5" t="e">
        <f t="shared" si="6"/>
        <v>#DIV/0!</v>
      </c>
      <c r="G179" s="9"/>
    </row>
    <row r="180" spans="2:7" ht="15.75" hidden="1" outlineLevel="1">
      <c r="B180" s="1">
        <v>569</v>
      </c>
      <c r="C180" s="6">
        <f t="shared" si="8"/>
        <v>0.5661000000000006</v>
      </c>
      <c r="F180" s="5" t="e">
        <f t="shared" si="6"/>
        <v>#DIV/0!</v>
      </c>
      <c r="G180" s="9"/>
    </row>
    <row r="181" spans="2:7" ht="15.75" hidden="1" outlineLevel="1">
      <c r="B181" s="1">
        <v>570</v>
      </c>
      <c r="C181" s="6">
        <f t="shared" si="8"/>
        <v>0.5630000000000006</v>
      </c>
      <c r="F181" s="5" t="e">
        <f t="shared" si="6"/>
        <v>#DIV/0!</v>
      </c>
      <c r="G181" s="9"/>
    </row>
    <row r="182" spans="2:7" ht="15.75" hidden="1" outlineLevel="1">
      <c r="B182" s="1">
        <v>571</v>
      </c>
      <c r="C182" s="6">
        <f t="shared" si="8"/>
        <v>0.5599000000000006</v>
      </c>
      <c r="F182" s="5" t="e">
        <f t="shared" si="6"/>
        <v>#DIV/0!</v>
      </c>
      <c r="G182" s="9"/>
    </row>
    <row r="183" spans="2:7" ht="15.75" hidden="1" outlineLevel="1">
      <c r="B183" s="1">
        <v>572</v>
      </c>
      <c r="C183" s="6">
        <f t="shared" si="8"/>
        <v>0.5568000000000006</v>
      </c>
      <c r="F183" s="5" t="e">
        <f t="shared" si="6"/>
        <v>#DIV/0!</v>
      </c>
      <c r="G183" s="9"/>
    </row>
    <row r="184" spans="2:7" ht="15.75" hidden="1" outlineLevel="1">
      <c r="B184" s="1">
        <v>573</v>
      </c>
      <c r="C184" s="6">
        <f t="shared" si="8"/>
        <v>0.5537000000000006</v>
      </c>
      <c r="F184" s="5" t="e">
        <f t="shared" si="6"/>
        <v>#DIV/0!</v>
      </c>
      <c r="G184" s="9"/>
    </row>
    <row r="185" spans="2:7" ht="15.75" hidden="1" outlineLevel="1">
      <c r="B185" s="1">
        <v>574</v>
      </c>
      <c r="C185" s="6">
        <f t="shared" si="8"/>
        <v>0.5506000000000006</v>
      </c>
      <c r="F185" s="5" t="e">
        <f t="shared" si="6"/>
        <v>#DIV/0!</v>
      </c>
      <c r="G185" s="9"/>
    </row>
    <row r="186" spans="2:7" ht="15.75" hidden="1" outlineLevel="1">
      <c r="B186" s="1">
        <v>575</v>
      </c>
      <c r="C186" s="6">
        <f t="shared" si="8"/>
        <v>0.5475000000000007</v>
      </c>
      <c r="F186" s="5" t="e">
        <f t="shared" si="6"/>
        <v>#DIV/0!</v>
      </c>
      <c r="G186" s="9"/>
    </row>
    <row r="187" spans="2:7" ht="15.75" hidden="1" outlineLevel="1">
      <c r="B187" s="1">
        <v>576</v>
      </c>
      <c r="C187" s="6">
        <f t="shared" si="8"/>
        <v>0.5444000000000007</v>
      </c>
      <c r="F187" s="5" t="e">
        <f t="shared" si="6"/>
        <v>#DIV/0!</v>
      </c>
      <c r="G187" s="9"/>
    </row>
    <row r="188" spans="2:7" ht="15.75" hidden="1" outlineLevel="1">
      <c r="B188" s="1">
        <v>577</v>
      </c>
      <c r="C188" s="6">
        <f t="shared" si="8"/>
        <v>0.5413000000000007</v>
      </c>
      <c r="F188" s="5" t="e">
        <f t="shared" si="6"/>
        <v>#DIV/0!</v>
      </c>
      <c r="G188" s="9"/>
    </row>
    <row r="189" spans="2:7" ht="15.75" hidden="1" outlineLevel="1">
      <c r="B189" s="1">
        <v>578</v>
      </c>
      <c r="C189" s="6">
        <f t="shared" si="8"/>
        <v>0.5382000000000007</v>
      </c>
      <c r="F189" s="5" t="e">
        <f t="shared" si="6"/>
        <v>#DIV/0!</v>
      </c>
      <c r="G189" s="9"/>
    </row>
    <row r="190" spans="2:7" ht="15.75" hidden="1" outlineLevel="1">
      <c r="B190" s="1">
        <v>579</v>
      </c>
      <c r="C190" s="6">
        <f t="shared" si="8"/>
        <v>0.5351000000000007</v>
      </c>
      <c r="F190" s="5" t="e">
        <f t="shared" si="6"/>
        <v>#DIV/0!</v>
      </c>
      <c r="G190" s="9"/>
    </row>
    <row r="191" spans="2:7" ht="15.75" hidden="1" outlineLevel="1">
      <c r="B191" s="1">
        <v>580</v>
      </c>
      <c r="C191" s="6">
        <f t="shared" si="8"/>
        <v>0.5320000000000007</v>
      </c>
      <c r="F191" s="5" t="e">
        <f t="shared" si="6"/>
        <v>#DIV/0!</v>
      </c>
      <c r="G191" s="9"/>
    </row>
    <row r="192" spans="2:7" ht="15.75" hidden="1" outlineLevel="1">
      <c r="B192" s="1">
        <v>581</v>
      </c>
      <c r="C192" s="6">
        <f t="shared" si="8"/>
        <v>0.5289000000000007</v>
      </c>
      <c r="F192" s="5" t="e">
        <f t="shared" si="6"/>
        <v>#DIV/0!</v>
      </c>
      <c r="G192" s="9"/>
    </row>
    <row r="193" spans="2:7" ht="15.75" hidden="1" outlineLevel="1">
      <c r="B193" s="1">
        <v>582</v>
      </c>
      <c r="C193" s="6">
        <f t="shared" si="8"/>
        <v>0.5258000000000007</v>
      </c>
      <c r="F193" s="5" t="e">
        <f t="shared" si="6"/>
        <v>#DIV/0!</v>
      </c>
      <c r="G193" s="9"/>
    </row>
    <row r="194" spans="2:7" ht="15.75" hidden="1" outlineLevel="1">
      <c r="B194" s="1">
        <v>583</v>
      </c>
      <c r="C194" s="6">
        <f t="shared" si="8"/>
        <v>0.5227000000000007</v>
      </c>
      <c r="F194" s="5" t="e">
        <f t="shared" si="6"/>
        <v>#DIV/0!</v>
      </c>
      <c r="G194" s="9"/>
    </row>
    <row r="195" spans="2:7" ht="15.75" hidden="1" outlineLevel="1">
      <c r="B195" s="1">
        <v>584</v>
      </c>
      <c r="C195" s="6">
        <f t="shared" si="8"/>
        <v>0.5196000000000007</v>
      </c>
      <c r="F195" s="5" t="e">
        <f t="shared" si="6"/>
        <v>#DIV/0!</v>
      </c>
      <c r="G195" s="9"/>
    </row>
    <row r="196" spans="2:7" ht="15.75" hidden="1" outlineLevel="1">
      <c r="B196" s="1">
        <v>585</v>
      </c>
      <c r="C196" s="6">
        <f t="shared" si="8"/>
        <v>0.5165000000000007</v>
      </c>
      <c r="F196" s="5" t="e">
        <f t="shared" si="6"/>
        <v>#DIV/0!</v>
      </c>
      <c r="G196" s="9"/>
    </row>
    <row r="197" spans="2:7" ht="15.75" hidden="1" outlineLevel="1">
      <c r="B197" s="1">
        <v>586</v>
      </c>
      <c r="C197" s="6">
        <f t="shared" si="8"/>
        <v>0.5134000000000007</v>
      </c>
      <c r="F197" s="5" t="e">
        <f t="shared" si="6"/>
        <v>#DIV/0!</v>
      </c>
      <c r="G197" s="9"/>
    </row>
    <row r="198" spans="2:7" ht="15.75" hidden="1" outlineLevel="1">
      <c r="B198" s="1">
        <v>587</v>
      </c>
      <c r="C198" s="6">
        <f t="shared" si="8"/>
        <v>0.5103000000000008</v>
      </c>
      <c r="F198" s="5" t="e">
        <f t="shared" si="6"/>
        <v>#DIV/0!</v>
      </c>
      <c r="G198" s="9"/>
    </row>
    <row r="199" spans="2:7" ht="15.75" hidden="1" outlineLevel="1">
      <c r="B199" s="1">
        <v>588</v>
      </c>
      <c r="C199" s="6">
        <f t="shared" si="8"/>
        <v>0.5072000000000008</v>
      </c>
      <c r="F199" s="5" t="e">
        <f t="shared" si="6"/>
        <v>#DIV/0!</v>
      </c>
      <c r="G199" s="9"/>
    </row>
    <row r="200" spans="2:7" ht="15.75" hidden="1" outlineLevel="1">
      <c r="B200" s="1">
        <v>589</v>
      </c>
      <c r="C200" s="6">
        <f t="shared" si="8"/>
        <v>0.5041000000000008</v>
      </c>
      <c r="F200" s="5" t="e">
        <f aca="true" t="shared" si="9" ref="F200:F263">SQRT(C200/E200)</f>
        <v>#DIV/0!</v>
      </c>
      <c r="G200" s="9"/>
    </row>
    <row r="201" spans="2:7" ht="15.75" hidden="1" outlineLevel="1">
      <c r="B201" s="1">
        <v>590</v>
      </c>
      <c r="C201" s="6">
        <f t="shared" si="8"/>
        <v>0.5010000000000008</v>
      </c>
      <c r="F201" s="5" t="e">
        <f t="shared" si="9"/>
        <v>#DIV/0!</v>
      </c>
      <c r="G201" s="9"/>
    </row>
    <row r="202" spans="2:7" ht="15.75" hidden="1" outlineLevel="1">
      <c r="B202" s="1">
        <v>591</v>
      </c>
      <c r="C202" s="6">
        <f t="shared" si="8"/>
        <v>0.4979000000000008</v>
      </c>
      <c r="F202" s="5" t="e">
        <f t="shared" si="9"/>
        <v>#DIV/0!</v>
      </c>
      <c r="G202" s="9"/>
    </row>
    <row r="203" spans="2:7" ht="15.75" hidden="1" outlineLevel="1">
      <c r="B203" s="1">
        <v>592</v>
      </c>
      <c r="C203" s="6">
        <f t="shared" si="8"/>
        <v>0.4948000000000008</v>
      </c>
      <c r="F203" s="5" t="e">
        <f t="shared" si="9"/>
        <v>#DIV/0!</v>
      </c>
      <c r="G203" s="9"/>
    </row>
    <row r="204" spans="2:7" ht="15.75" hidden="1" outlineLevel="1">
      <c r="B204" s="1">
        <v>593</v>
      </c>
      <c r="C204" s="6">
        <f t="shared" si="8"/>
        <v>0.4917000000000008</v>
      </c>
      <c r="F204" s="5" t="e">
        <f t="shared" si="9"/>
        <v>#DIV/0!</v>
      </c>
      <c r="G204" s="9"/>
    </row>
    <row r="205" spans="2:7" ht="15.75" hidden="1" outlineLevel="1">
      <c r="B205" s="1">
        <v>594</v>
      </c>
      <c r="C205" s="6">
        <f t="shared" si="8"/>
        <v>0.4886000000000008</v>
      </c>
      <c r="F205" s="5" t="e">
        <f t="shared" si="9"/>
        <v>#DIV/0!</v>
      </c>
      <c r="G205" s="9"/>
    </row>
    <row r="206" spans="2:7" ht="15.75" hidden="1" outlineLevel="1">
      <c r="B206" s="1">
        <v>595</v>
      </c>
      <c r="C206" s="6">
        <f t="shared" si="8"/>
        <v>0.4855000000000008</v>
      </c>
      <c r="F206" s="5" t="e">
        <f t="shared" si="9"/>
        <v>#DIV/0!</v>
      </c>
      <c r="G206" s="9"/>
    </row>
    <row r="207" spans="2:7" ht="15.75" hidden="1" outlineLevel="1">
      <c r="B207" s="1">
        <v>596</v>
      </c>
      <c r="C207" s="6">
        <f t="shared" si="8"/>
        <v>0.48240000000000083</v>
      </c>
      <c r="F207" s="5" t="e">
        <f t="shared" si="9"/>
        <v>#DIV/0!</v>
      </c>
      <c r="G207" s="9"/>
    </row>
    <row r="208" spans="2:7" ht="15.75" hidden="1" outlineLevel="1">
      <c r="B208" s="1">
        <v>597</v>
      </c>
      <c r="C208" s="6">
        <f t="shared" si="8"/>
        <v>0.47930000000000084</v>
      </c>
      <c r="F208" s="5" t="e">
        <f t="shared" si="9"/>
        <v>#DIV/0!</v>
      </c>
      <c r="G208" s="9"/>
    </row>
    <row r="209" spans="2:7" ht="15.75" hidden="1" outlineLevel="1">
      <c r="B209" s="1">
        <v>598</v>
      </c>
      <c r="C209" s="6">
        <f t="shared" si="8"/>
        <v>0.47620000000000084</v>
      </c>
      <c r="F209" s="5" t="e">
        <f t="shared" si="9"/>
        <v>#DIV/0!</v>
      </c>
      <c r="G209" s="9"/>
    </row>
    <row r="210" spans="2:7" ht="15.75" hidden="1" outlineLevel="1">
      <c r="B210" s="1">
        <v>599</v>
      </c>
      <c r="C210" s="6">
        <f t="shared" si="8"/>
        <v>0.47310000000000085</v>
      </c>
      <c r="F210" s="5" t="e">
        <f t="shared" si="9"/>
        <v>#DIV/0!</v>
      </c>
      <c r="G210" s="9"/>
    </row>
    <row r="211" spans="2:7" ht="15.75" collapsed="1">
      <c r="B211" s="1">
        <v>600</v>
      </c>
      <c r="C211" s="7">
        <v>0.47</v>
      </c>
      <c r="D211" s="5">
        <v>0.18</v>
      </c>
      <c r="E211" s="5">
        <v>0.31</v>
      </c>
      <c r="F211" s="5">
        <f t="shared" si="9"/>
        <v>1.2313119150962784</v>
      </c>
      <c r="G211" s="9"/>
    </row>
    <row r="212" spans="1:7" ht="15.75" hidden="1" outlineLevel="1">
      <c r="A212" s="14">
        <f>(C211-C311)/100</f>
        <v>0.0024</v>
      </c>
      <c r="B212" s="1">
        <v>601</v>
      </c>
      <c r="C212" s="6">
        <f aca="true" t="shared" si="10" ref="C212:C243">C211-$A$212</f>
        <v>0.46759999999999996</v>
      </c>
      <c r="F212" s="5" t="e">
        <f t="shared" si="9"/>
        <v>#DIV/0!</v>
      </c>
      <c r="G212" s="9"/>
    </row>
    <row r="213" spans="2:7" ht="15.75" hidden="1" outlineLevel="1">
      <c r="B213" s="1">
        <v>602</v>
      </c>
      <c r="C213" s="6">
        <f t="shared" si="10"/>
        <v>0.46519999999999995</v>
      </c>
      <c r="F213" s="5" t="e">
        <f t="shared" si="9"/>
        <v>#DIV/0!</v>
      </c>
      <c r="G213" s="9"/>
    </row>
    <row r="214" spans="2:7" ht="15.75" hidden="1" outlineLevel="1">
      <c r="B214" s="1">
        <v>603</v>
      </c>
      <c r="C214" s="6">
        <f t="shared" si="10"/>
        <v>0.46279999999999993</v>
      </c>
      <c r="F214" s="5" t="e">
        <f t="shared" si="9"/>
        <v>#DIV/0!</v>
      </c>
      <c r="G214" s="9"/>
    </row>
    <row r="215" spans="2:7" ht="15.75" hidden="1" outlineLevel="1">
      <c r="B215" s="1">
        <v>604</v>
      </c>
      <c r="C215" s="6">
        <f t="shared" si="10"/>
        <v>0.4603999999999999</v>
      </c>
      <c r="F215" s="5" t="e">
        <f t="shared" si="9"/>
        <v>#DIV/0!</v>
      </c>
      <c r="G215" s="9"/>
    </row>
    <row r="216" spans="2:7" ht="15.75" hidden="1" outlineLevel="1">
      <c r="B216" s="1">
        <v>605</v>
      </c>
      <c r="C216" s="6">
        <f t="shared" si="10"/>
        <v>0.4579999999999999</v>
      </c>
      <c r="F216" s="5" t="e">
        <f t="shared" si="9"/>
        <v>#DIV/0!</v>
      </c>
      <c r="G216" s="9"/>
    </row>
    <row r="217" spans="2:7" ht="15.75" hidden="1" outlineLevel="1">
      <c r="B217" s="1">
        <v>606</v>
      </c>
      <c r="C217" s="6">
        <f t="shared" si="10"/>
        <v>0.4555999999999999</v>
      </c>
      <c r="F217" s="5" t="e">
        <f t="shared" si="9"/>
        <v>#DIV/0!</v>
      </c>
      <c r="G217" s="9"/>
    </row>
    <row r="218" spans="2:7" ht="15.75" hidden="1" outlineLevel="1">
      <c r="B218" s="1">
        <v>607</v>
      </c>
      <c r="C218" s="6">
        <f t="shared" si="10"/>
        <v>0.4531999999999999</v>
      </c>
      <c r="F218" s="5" t="e">
        <f t="shared" si="9"/>
        <v>#DIV/0!</v>
      </c>
      <c r="G218" s="9"/>
    </row>
    <row r="219" spans="2:7" ht="15.75" hidden="1" outlineLevel="1">
      <c r="B219" s="1">
        <v>608</v>
      </c>
      <c r="C219" s="6">
        <f t="shared" si="10"/>
        <v>0.45079999999999987</v>
      </c>
      <c r="F219" s="5" t="e">
        <f t="shared" si="9"/>
        <v>#DIV/0!</v>
      </c>
      <c r="G219" s="9"/>
    </row>
    <row r="220" spans="2:7" ht="15.75" hidden="1" outlineLevel="1">
      <c r="B220" s="1">
        <v>609</v>
      </c>
      <c r="C220" s="6">
        <f t="shared" si="10"/>
        <v>0.44839999999999985</v>
      </c>
      <c r="F220" s="5" t="e">
        <f t="shared" si="9"/>
        <v>#DIV/0!</v>
      </c>
      <c r="G220" s="9"/>
    </row>
    <row r="221" spans="2:7" ht="15.75" hidden="1" outlineLevel="1">
      <c r="B221" s="1">
        <v>610</v>
      </c>
      <c r="C221" s="6">
        <f t="shared" si="10"/>
        <v>0.44599999999999984</v>
      </c>
      <c r="F221" s="5" t="e">
        <f t="shared" si="9"/>
        <v>#DIV/0!</v>
      </c>
      <c r="G221" s="9"/>
    </row>
    <row r="222" spans="2:7" ht="15.75" hidden="1" outlineLevel="1">
      <c r="B222" s="1">
        <v>611</v>
      </c>
      <c r="C222" s="6">
        <f t="shared" si="10"/>
        <v>0.44359999999999983</v>
      </c>
      <c r="F222" s="5" t="e">
        <f t="shared" si="9"/>
        <v>#DIV/0!</v>
      </c>
      <c r="G222" s="9"/>
    </row>
    <row r="223" spans="2:7" ht="15.75" hidden="1" outlineLevel="1">
      <c r="B223" s="1">
        <v>612</v>
      </c>
      <c r="C223" s="6">
        <f t="shared" si="10"/>
        <v>0.4411999999999998</v>
      </c>
      <c r="F223" s="5" t="e">
        <f t="shared" si="9"/>
        <v>#DIV/0!</v>
      </c>
      <c r="G223" s="9"/>
    </row>
    <row r="224" spans="2:7" ht="15.75" hidden="1" outlineLevel="1">
      <c r="B224" s="1">
        <v>613</v>
      </c>
      <c r="C224" s="6">
        <f t="shared" si="10"/>
        <v>0.4387999999999998</v>
      </c>
      <c r="F224" s="5" t="e">
        <f t="shared" si="9"/>
        <v>#DIV/0!</v>
      </c>
      <c r="G224" s="9"/>
    </row>
    <row r="225" spans="2:7" ht="15.75" hidden="1" outlineLevel="1">
      <c r="B225" s="1">
        <v>614</v>
      </c>
      <c r="C225" s="6">
        <f t="shared" si="10"/>
        <v>0.4363999999999998</v>
      </c>
      <c r="F225" s="5" t="e">
        <f t="shared" si="9"/>
        <v>#DIV/0!</v>
      </c>
      <c r="G225" s="9"/>
    </row>
    <row r="226" spans="2:7" ht="15.75" hidden="1" outlineLevel="1">
      <c r="B226" s="1">
        <v>615</v>
      </c>
      <c r="C226" s="6">
        <f t="shared" si="10"/>
        <v>0.4339999999999998</v>
      </c>
      <c r="F226" s="5" t="e">
        <f t="shared" si="9"/>
        <v>#DIV/0!</v>
      </c>
      <c r="G226" s="9"/>
    </row>
    <row r="227" spans="2:7" ht="15.75" hidden="1" outlineLevel="1">
      <c r="B227" s="1">
        <v>616</v>
      </c>
      <c r="C227" s="6">
        <f t="shared" si="10"/>
        <v>0.43159999999999976</v>
      </c>
      <c r="F227" s="5" t="e">
        <f t="shared" si="9"/>
        <v>#DIV/0!</v>
      </c>
      <c r="G227" s="9"/>
    </row>
    <row r="228" spans="2:7" ht="15.75" hidden="1" outlineLevel="1">
      <c r="B228" s="1">
        <v>617</v>
      </c>
      <c r="C228" s="6">
        <f t="shared" si="10"/>
        <v>0.42919999999999975</v>
      </c>
      <c r="F228" s="5" t="e">
        <f t="shared" si="9"/>
        <v>#DIV/0!</v>
      </c>
      <c r="G228" s="9"/>
    </row>
    <row r="229" spans="2:7" ht="15.75" hidden="1" outlineLevel="1">
      <c r="B229" s="1">
        <v>618</v>
      </c>
      <c r="C229" s="6">
        <f t="shared" si="10"/>
        <v>0.42679999999999974</v>
      </c>
      <c r="F229" s="5" t="e">
        <f t="shared" si="9"/>
        <v>#DIV/0!</v>
      </c>
      <c r="G229" s="9"/>
    </row>
    <row r="230" spans="2:7" ht="15.75" hidden="1" outlineLevel="1">
      <c r="B230" s="1">
        <v>619</v>
      </c>
      <c r="C230" s="6">
        <f t="shared" si="10"/>
        <v>0.4243999999999997</v>
      </c>
      <c r="F230" s="5" t="e">
        <f t="shared" si="9"/>
        <v>#DIV/0!</v>
      </c>
      <c r="G230" s="9"/>
    </row>
    <row r="231" spans="2:7" ht="15.75" hidden="1" outlineLevel="1">
      <c r="B231" s="1">
        <v>620</v>
      </c>
      <c r="C231" s="6">
        <f t="shared" si="10"/>
        <v>0.4219999999999997</v>
      </c>
      <c r="F231" s="5" t="e">
        <f t="shared" si="9"/>
        <v>#DIV/0!</v>
      </c>
      <c r="G231" s="9"/>
    </row>
    <row r="232" spans="2:7" ht="15.75" hidden="1" outlineLevel="1">
      <c r="B232" s="1">
        <v>621</v>
      </c>
      <c r="C232" s="6">
        <f t="shared" si="10"/>
        <v>0.4195999999999997</v>
      </c>
      <c r="F232" s="5" t="e">
        <f t="shared" si="9"/>
        <v>#DIV/0!</v>
      </c>
      <c r="G232" s="9"/>
    </row>
    <row r="233" spans="2:7" ht="15.75" hidden="1" outlineLevel="1">
      <c r="B233" s="1">
        <v>622</v>
      </c>
      <c r="C233" s="6">
        <f t="shared" si="10"/>
        <v>0.4171999999999997</v>
      </c>
      <c r="F233" s="5" t="e">
        <f t="shared" si="9"/>
        <v>#DIV/0!</v>
      </c>
      <c r="G233" s="9"/>
    </row>
    <row r="234" spans="2:7" ht="15.75" hidden="1" outlineLevel="1">
      <c r="B234" s="1">
        <v>623</v>
      </c>
      <c r="C234" s="6">
        <f t="shared" si="10"/>
        <v>0.41479999999999967</v>
      </c>
      <c r="F234" s="5" t="e">
        <f t="shared" si="9"/>
        <v>#DIV/0!</v>
      </c>
      <c r="G234" s="9"/>
    </row>
    <row r="235" spans="2:7" ht="15.75" hidden="1" outlineLevel="1">
      <c r="B235" s="1">
        <v>624</v>
      </c>
      <c r="C235" s="6">
        <f t="shared" si="10"/>
        <v>0.41239999999999966</v>
      </c>
      <c r="F235" s="5" t="e">
        <f t="shared" si="9"/>
        <v>#DIV/0!</v>
      </c>
      <c r="G235" s="9"/>
    </row>
    <row r="236" spans="2:7" ht="15.75" hidden="1" outlineLevel="1">
      <c r="B236" s="1">
        <v>625</v>
      </c>
      <c r="C236" s="6">
        <f t="shared" si="10"/>
        <v>0.40999999999999964</v>
      </c>
      <c r="F236" s="5" t="e">
        <f t="shared" si="9"/>
        <v>#DIV/0!</v>
      </c>
      <c r="G236" s="9"/>
    </row>
    <row r="237" spans="2:7" ht="15.75" hidden="1" outlineLevel="1">
      <c r="B237" s="1">
        <v>626</v>
      </c>
      <c r="C237" s="6">
        <f t="shared" si="10"/>
        <v>0.40759999999999963</v>
      </c>
      <c r="F237" s="5" t="e">
        <f t="shared" si="9"/>
        <v>#DIV/0!</v>
      </c>
      <c r="G237" s="9"/>
    </row>
    <row r="238" spans="2:7" ht="15.75" hidden="1" outlineLevel="1">
      <c r="B238" s="1">
        <v>627</v>
      </c>
      <c r="C238" s="6">
        <f t="shared" si="10"/>
        <v>0.4051999999999996</v>
      </c>
      <c r="F238" s="5" t="e">
        <f t="shared" si="9"/>
        <v>#DIV/0!</v>
      </c>
      <c r="G238" s="9"/>
    </row>
    <row r="239" spans="2:7" ht="15.75" hidden="1" outlineLevel="1">
      <c r="B239" s="1">
        <v>628</v>
      </c>
      <c r="C239" s="6">
        <f t="shared" si="10"/>
        <v>0.4027999999999996</v>
      </c>
      <c r="F239" s="5" t="e">
        <f t="shared" si="9"/>
        <v>#DIV/0!</v>
      </c>
      <c r="G239" s="9"/>
    </row>
    <row r="240" spans="2:7" ht="15.75" hidden="1" outlineLevel="1">
      <c r="B240" s="1">
        <v>629</v>
      </c>
      <c r="C240" s="6">
        <f t="shared" si="10"/>
        <v>0.4003999999999996</v>
      </c>
      <c r="F240" s="5" t="e">
        <f t="shared" si="9"/>
        <v>#DIV/0!</v>
      </c>
      <c r="G240" s="9"/>
    </row>
    <row r="241" spans="2:7" ht="15.75" hidden="1" outlineLevel="1">
      <c r="B241" s="1">
        <v>630</v>
      </c>
      <c r="C241" s="6">
        <f t="shared" si="10"/>
        <v>0.3979999999999996</v>
      </c>
      <c r="F241" s="5" t="e">
        <f t="shared" si="9"/>
        <v>#DIV/0!</v>
      </c>
      <c r="G241" s="9"/>
    </row>
    <row r="242" spans="2:7" ht="15.75" hidden="1" outlineLevel="1">
      <c r="B242" s="1">
        <v>631</v>
      </c>
      <c r="C242" s="6">
        <f t="shared" si="10"/>
        <v>0.39559999999999956</v>
      </c>
      <c r="F242" s="5" t="e">
        <f t="shared" si="9"/>
        <v>#DIV/0!</v>
      </c>
      <c r="G242" s="9"/>
    </row>
    <row r="243" spans="2:7" ht="15.75" hidden="1" outlineLevel="1">
      <c r="B243" s="1">
        <v>632</v>
      </c>
      <c r="C243" s="6">
        <f t="shared" si="10"/>
        <v>0.39319999999999955</v>
      </c>
      <c r="F243" s="5" t="e">
        <f t="shared" si="9"/>
        <v>#DIV/0!</v>
      </c>
      <c r="G243" s="9"/>
    </row>
    <row r="244" spans="2:7" ht="15.75" hidden="1" outlineLevel="1">
      <c r="B244" s="1">
        <v>633</v>
      </c>
      <c r="C244" s="6">
        <f aca="true" t="shared" si="11" ref="C244:C275">C243-$A$212</f>
        <v>0.39079999999999954</v>
      </c>
      <c r="F244" s="5" t="e">
        <f t="shared" si="9"/>
        <v>#DIV/0!</v>
      </c>
      <c r="G244" s="9"/>
    </row>
    <row r="245" spans="2:7" ht="15.75" hidden="1" outlineLevel="1">
      <c r="B245" s="1">
        <v>634</v>
      </c>
      <c r="C245" s="6">
        <f t="shared" si="11"/>
        <v>0.3883999999999995</v>
      </c>
      <c r="F245" s="5" t="e">
        <f t="shared" si="9"/>
        <v>#DIV/0!</v>
      </c>
      <c r="G245" s="9"/>
    </row>
    <row r="246" spans="2:7" ht="15.75" hidden="1" outlineLevel="1">
      <c r="B246" s="1">
        <v>635</v>
      </c>
      <c r="C246" s="6">
        <f t="shared" si="11"/>
        <v>0.3859999999999995</v>
      </c>
      <c r="F246" s="5" t="e">
        <f t="shared" si="9"/>
        <v>#DIV/0!</v>
      </c>
      <c r="G246" s="9"/>
    </row>
    <row r="247" spans="2:7" ht="15.75" hidden="1" outlineLevel="1">
      <c r="B247" s="1">
        <v>636</v>
      </c>
      <c r="C247" s="6">
        <f t="shared" si="11"/>
        <v>0.3835999999999995</v>
      </c>
      <c r="F247" s="5" t="e">
        <f t="shared" si="9"/>
        <v>#DIV/0!</v>
      </c>
      <c r="G247" s="9"/>
    </row>
    <row r="248" spans="2:7" ht="15.75" hidden="1" outlineLevel="1">
      <c r="B248" s="1">
        <v>637</v>
      </c>
      <c r="C248" s="6">
        <f t="shared" si="11"/>
        <v>0.3811999999999995</v>
      </c>
      <c r="F248" s="5" t="e">
        <f t="shared" si="9"/>
        <v>#DIV/0!</v>
      </c>
      <c r="G248" s="9"/>
    </row>
    <row r="249" spans="2:7" ht="15.75" hidden="1" outlineLevel="1">
      <c r="B249" s="1">
        <v>638</v>
      </c>
      <c r="C249" s="6">
        <f t="shared" si="11"/>
        <v>0.37879999999999947</v>
      </c>
      <c r="F249" s="5" t="e">
        <f t="shared" si="9"/>
        <v>#DIV/0!</v>
      </c>
      <c r="G249" s="9"/>
    </row>
    <row r="250" spans="2:7" ht="15.75" hidden="1" outlineLevel="1">
      <c r="B250" s="1">
        <v>639</v>
      </c>
      <c r="C250" s="6">
        <f t="shared" si="11"/>
        <v>0.37639999999999946</v>
      </c>
      <c r="F250" s="5" t="e">
        <f t="shared" si="9"/>
        <v>#DIV/0!</v>
      </c>
      <c r="G250" s="9"/>
    </row>
    <row r="251" spans="2:7" ht="15.75" hidden="1" outlineLevel="1">
      <c r="B251" s="1">
        <v>640</v>
      </c>
      <c r="C251" s="6">
        <f t="shared" si="11"/>
        <v>0.37399999999999944</v>
      </c>
      <c r="F251" s="5" t="e">
        <f t="shared" si="9"/>
        <v>#DIV/0!</v>
      </c>
      <c r="G251" s="9"/>
    </row>
    <row r="252" spans="2:7" ht="15.75" hidden="1" outlineLevel="1">
      <c r="B252" s="1">
        <v>641</v>
      </c>
      <c r="C252" s="6">
        <f t="shared" si="11"/>
        <v>0.37159999999999943</v>
      </c>
      <c r="F252" s="5" t="e">
        <f t="shared" si="9"/>
        <v>#DIV/0!</v>
      </c>
      <c r="G252" s="9"/>
    </row>
    <row r="253" spans="2:7" ht="15.75" hidden="1" outlineLevel="1">
      <c r="B253" s="1">
        <v>642</v>
      </c>
      <c r="C253" s="6">
        <f t="shared" si="11"/>
        <v>0.3691999999999994</v>
      </c>
      <c r="F253" s="5" t="e">
        <f t="shared" si="9"/>
        <v>#DIV/0!</v>
      </c>
      <c r="G253" s="9"/>
    </row>
    <row r="254" spans="2:7" ht="15.75" hidden="1" outlineLevel="1">
      <c r="B254" s="1">
        <v>643</v>
      </c>
      <c r="C254" s="6">
        <f t="shared" si="11"/>
        <v>0.3667999999999994</v>
      </c>
      <c r="F254" s="5" t="e">
        <f t="shared" si="9"/>
        <v>#DIV/0!</v>
      </c>
      <c r="G254" s="9"/>
    </row>
    <row r="255" spans="2:7" ht="15.75" hidden="1" outlineLevel="1">
      <c r="B255" s="1">
        <v>644</v>
      </c>
      <c r="C255" s="6">
        <f t="shared" si="11"/>
        <v>0.3643999999999994</v>
      </c>
      <c r="F255" s="5" t="e">
        <f t="shared" si="9"/>
        <v>#DIV/0!</v>
      </c>
      <c r="G255" s="9"/>
    </row>
    <row r="256" spans="2:7" ht="15.75" hidden="1" outlineLevel="1">
      <c r="B256" s="1">
        <v>645</v>
      </c>
      <c r="C256" s="6">
        <f t="shared" si="11"/>
        <v>0.3619999999999994</v>
      </c>
      <c r="F256" s="5" t="e">
        <f t="shared" si="9"/>
        <v>#DIV/0!</v>
      </c>
      <c r="G256" s="9"/>
    </row>
    <row r="257" spans="2:7" ht="15.75" hidden="1" outlineLevel="1">
      <c r="B257" s="1">
        <v>646</v>
      </c>
      <c r="C257" s="6">
        <f t="shared" si="11"/>
        <v>0.35959999999999936</v>
      </c>
      <c r="F257" s="5" t="e">
        <f t="shared" si="9"/>
        <v>#DIV/0!</v>
      </c>
      <c r="G257" s="9"/>
    </row>
    <row r="258" spans="2:7" ht="15.75" hidden="1" outlineLevel="1">
      <c r="B258" s="1">
        <v>647</v>
      </c>
      <c r="C258" s="6">
        <f t="shared" si="11"/>
        <v>0.35719999999999935</v>
      </c>
      <c r="F258" s="5" t="e">
        <f t="shared" si="9"/>
        <v>#DIV/0!</v>
      </c>
      <c r="G258" s="9"/>
    </row>
    <row r="259" spans="2:7" ht="15.75" hidden="1" outlineLevel="1">
      <c r="B259" s="1">
        <v>648</v>
      </c>
      <c r="C259" s="6">
        <f t="shared" si="11"/>
        <v>0.35479999999999934</v>
      </c>
      <c r="F259" s="5" t="e">
        <f t="shared" si="9"/>
        <v>#DIV/0!</v>
      </c>
      <c r="G259" s="9"/>
    </row>
    <row r="260" spans="2:7" ht="15.75" hidden="1" outlineLevel="1">
      <c r="B260" s="1">
        <v>649</v>
      </c>
      <c r="C260" s="6">
        <f t="shared" si="11"/>
        <v>0.3523999999999993</v>
      </c>
      <c r="F260" s="5" t="e">
        <f t="shared" si="9"/>
        <v>#DIV/0!</v>
      </c>
      <c r="G260" s="9"/>
    </row>
    <row r="261" spans="2:7" ht="15.75" hidden="1" outlineLevel="1">
      <c r="B261" s="1">
        <v>650</v>
      </c>
      <c r="C261" s="6">
        <f t="shared" si="11"/>
        <v>0.3499999999999993</v>
      </c>
      <c r="F261" s="5" t="e">
        <f t="shared" si="9"/>
        <v>#DIV/0!</v>
      </c>
      <c r="G261" s="9"/>
    </row>
    <row r="262" spans="2:7" ht="15.75" hidden="1" outlineLevel="1">
      <c r="B262" s="1">
        <v>651</v>
      </c>
      <c r="C262" s="6">
        <f t="shared" si="11"/>
        <v>0.3475999999999993</v>
      </c>
      <c r="F262" s="5" t="e">
        <f t="shared" si="9"/>
        <v>#DIV/0!</v>
      </c>
      <c r="G262" s="9"/>
    </row>
    <row r="263" spans="2:7" ht="15.75" hidden="1" outlineLevel="1">
      <c r="B263" s="1">
        <v>652</v>
      </c>
      <c r="C263" s="6">
        <f t="shared" si="11"/>
        <v>0.3451999999999993</v>
      </c>
      <c r="F263" s="5" t="e">
        <f t="shared" si="9"/>
        <v>#DIV/0!</v>
      </c>
      <c r="G263" s="9"/>
    </row>
    <row r="264" spans="2:7" ht="15.75" hidden="1" outlineLevel="1">
      <c r="B264" s="1">
        <v>653</v>
      </c>
      <c r="C264" s="6">
        <f t="shared" si="11"/>
        <v>0.34279999999999927</v>
      </c>
      <c r="F264" s="5" t="e">
        <f aca="true" t="shared" si="12" ref="F264:F327">SQRT(C264/E264)</f>
        <v>#DIV/0!</v>
      </c>
      <c r="G264" s="9"/>
    </row>
    <row r="265" spans="2:7" ht="15.75" hidden="1" outlineLevel="1">
      <c r="B265" s="1">
        <v>654</v>
      </c>
      <c r="C265" s="6">
        <f t="shared" si="11"/>
        <v>0.34039999999999926</v>
      </c>
      <c r="F265" s="5" t="e">
        <f t="shared" si="12"/>
        <v>#DIV/0!</v>
      </c>
      <c r="G265" s="9"/>
    </row>
    <row r="266" spans="2:7" ht="15.75" hidden="1" outlineLevel="1">
      <c r="B266" s="1">
        <v>655</v>
      </c>
      <c r="C266" s="6">
        <f t="shared" si="11"/>
        <v>0.33799999999999925</v>
      </c>
      <c r="F266" s="5" t="e">
        <f t="shared" si="12"/>
        <v>#DIV/0!</v>
      </c>
      <c r="G266" s="9"/>
    </row>
    <row r="267" spans="2:7" ht="15.75" hidden="1" outlineLevel="1">
      <c r="B267" s="1">
        <v>656</v>
      </c>
      <c r="C267" s="6">
        <f t="shared" si="11"/>
        <v>0.33559999999999923</v>
      </c>
      <c r="F267" s="5" t="e">
        <f t="shared" si="12"/>
        <v>#DIV/0!</v>
      </c>
      <c r="G267" s="9"/>
    </row>
    <row r="268" spans="2:7" ht="15.75" hidden="1" outlineLevel="1">
      <c r="B268" s="1">
        <v>657</v>
      </c>
      <c r="C268" s="6">
        <f t="shared" si="11"/>
        <v>0.3331999999999992</v>
      </c>
      <c r="F268" s="5" t="e">
        <f t="shared" si="12"/>
        <v>#DIV/0!</v>
      </c>
      <c r="G268" s="9"/>
    </row>
    <row r="269" spans="2:7" ht="15.75" hidden="1" outlineLevel="1">
      <c r="B269" s="1">
        <v>658</v>
      </c>
      <c r="C269" s="6">
        <f t="shared" si="11"/>
        <v>0.3307999999999992</v>
      </c>
      <c r="F269" s="5" t="e">
        <f t="shared" si="12"/>
        <v>#DIV/0!</v>
      </c>
      <c r="G269" s="9"/>
    </row>
    <row r="270" spans="2:7" ht="15.75" hidden="1" outlineLevel="1">
      <c r="B270" s="1">
        <v>659</v>
      </c>
      <c r="C270" s="6">
        <f t="shared" si="11"/>
        <v>0.3283999999999992</v>
      </c>
      <c r="F270" s="5" t="e">
        <f t="shared" si="12"/>
        <v>#DIV/0!</v>
      </c>
      <c r="G270" s="9"/>
    </row>
    <row r="271" spans="2:7" ht="15.75" hidden="1" outlineLevel="1">
      <c r="B271" s="1">
        <v>660</v>
      </c>
      <c r="C271" s="6">
        <f t="shared" si="11"/>
        <v>0.3259999999999992</v>
      </c>
      <c r="F271" s="5" t="e">
        <f t="shared" si="12"/>
        <v>#DIV/0!</v>
      </c>
      <c r="G271" s="9"/>
    </row>
    <row r="272" spans="2:7" ht="15.75" hidden="1" outlineLevel="1">
      <c r="B272" s="1">
        <v>661</v>
      </c>
      <c r="C272" s="6">
        <f t="shared" si="11"/>
        <v>0.32359999999999917</v>
      </c>
      <c r="F272" s="5" t="e">
        <f t="shared" si="12"/>
        <v>#DIV/0!</v>
      </c>
      <c r="G272" s="9"/>
    </row>
    <row r="273" spans="2:7" ht="15.75" hidden="1" outlineLevel="1">
      <c r="B273" s="1">
        <v>662</v>
      </c>
      <c r="C273" s="6">
        <f t="shared" si="11"/>
        <v>0.32119999999999915</v>
      </c>
      <c r="F273" s="5" t="e">
        <f t="shared" si="12"/>
        <v>#DIV/0!</v>
      </c>
      <c r="G273" s="9"/>
    </row>
    <row r="274" spans="2:7" ht="15.75" hidden="1" outlineLevel="1">
      <c r="B274" s="1">
        <v>663</v>
      </c>
      <c r="C274" s="6">
        <f t="shared" si="11"/>
        <v>0.31879999999999914</v>
      </c>
      <c r="F274" s="5" t="e">
        <f t="shared" si="12"/>
        <v>#DIV/0!</v>
      </c>
      <c r="G274" s="9"/>
    </row>
    <row r="275" spans="2:7" ht="15.75" hidden="1" outlineLevel="1">
      <c r="B275" s="1">
        <v>664</v>
      </c>
      <c r="C275" s="6">
        <f t="shared" si="11"/>
        <v>0.3163999999999991</v>
      </c>
      <c r="F275" s="5" t="e">
        <f t="shared" si="12"/>
        <v>#DIV/0!</v>
      </c>
      <c r="G275" s="9"/>
    </row>
    <row r="276" spans="2:7" ht="15.75" hidden="1" outlineLevel="1">
      <c r="B276" s="1">
        <v>665</v>
      </c>
      <c r="C276" s="6">
        <f aca="true" t="shared" si="13" ref="C276:C310">C275-$A$212</f>
        <v>0.3139999999999991</v>
      </c>
      <c r="F276" s="5" t="e">
        <f t="shared" si="12"/>
        <v>#DIV/0!</v>
      </c>
      <c r="G276" s="9"/>
    </row>
    <row r="277" spans="2:7" ht="15.75" hidden="1" outlineLevel="1">
      <c r="B277" s="1">
        <v>666</v>
      </c>
      <c r="C277" s="6">
        <f t="shared" si="13"/>
        <v>0.3115999999999991</v>
      </c>
      <c r="F277" s="5" t="e">
        <f t="shared" si="12"/>
        <v>#DIV/0!</v>
      </c>
      <c r="G277" s="9"/>
    </row>
    <row r="278" spans="2:7" ht="15.75" hidden="1" outlineLevel="1">
      <c r="B278" s="1">
        <v>667</v>
      </c>
      <c r="C278" s="6">
        <f t="shared" si="13"/>
        <v>0.3091999999999991</v>
      </c>
      <c r="F278" s="5" t="e">
        <f t="shared" si="12"/>
        <v>#DIV/0!</v>
      </c>
      <c r="G278" s="9"/>
    </row>
    <row r="279" spans="2:7" ht="15.75" hidden="1" outlineLevel="1">
      <c r="B279" s="1">
        <v>668</v>
      </c>
      <c r="C279" s="6">
        <f t="shared" si="13"/>
        <v>0.3067999999999991</v>
      </c>
      <c r="F279" s="5" t="e">
        <f t="shared" si="12"/>
        <v>#DIV/0!</v>
      </c>
      <c r="G279" s="9"/>
    </row>
    <row r="280" spans="2:7" ht="15.75" hidden="1" outlineLevel="1">
      <c r="B280" s="1">
        <v>669</v>
      </c>
      <c r="C280" s="6">
        <f t="shared" si="13"/>
        <v>0.30439999999999906</v>
      </c>
      <c r="F280" s="5" t="e">
        <f t="shared" si="12"/>
        <v>#DIV/0!</v>
      </c>
      <c r="G280" s="9"/>
    </row>
    <row r="281" spans="2:7" ht="15.75" hidden="1" outlineLevel="1">
      <c r="B281" s="1">
        <v>670</v>
      </c>
      <c r="C281" s="6">
        <f t="shared" si="13"/>
        <v>0.30199999999999905</v>
      </c>
      <c r="F281" s="5" t="e">
        <f t="shared" si="12"/>
        <v>#DIV/0!</v>
      </c>
      <c r="G281" s="9"/>
    </row>
    <row r="282" spans="2:7" ht="15.75" hidden="1" outlineLevel="1">
      <c r="B282" s="1">
        <v>671</v>
      </c>
      <c r="C282" s="6">
        <f t="shared" si="13"/>
        <v>0.29959999999999903</v>
      </c>
      <c r="F282" s="5" t="e">
        <f t="shared" si="12"/>
        <v>#DIV/0!</v>
      </c>
      <c r="G282" s="9"/>
    </row>
    <row r="283" spans="2:7" ht="15.75" hidden="1" outlineLevel="1">
      <c r="B283" s="1">
        <v>672</v>
      </c>
      <c r="C283" s="6">
        <f t="shared" si="13"/>
        <v>0.297199999999999</v>
      </c>
      <c r="F283" s="5" t="e">
        <f t="shared" si="12"/>
        <v>#DIV/0!</v>
      </c>
      <c r="G283" s="9"/>
    </row>
    <row r="284" spans="2:7" ht="15.75" hidden="1" outlineLevel="1">
      <c r="B284" s="1">
        <v>673</v>
      </c>
      <c r="C284" s="6">
        <f t="shared" si="13"/>
        <v>0.294799999999999</v>
      </c>
      <c r="F284" s="5" t="e">
        <f t="shared" si="12"/>
        <v>#DIV/0!</v>
      </c>
      <c r="G284" s="9"/>
    </row>
    <row r="285" spans="2:7" ht="15.75" hidden="1" outlineLevel="1">
      <c r="B285" s="1">
        <v>674</v>
      </c>
      <c r="C285" s="6">
        <f t="shared" si="13"/>
        <v>0.292399999999999</v>
      </c>
      <c r="F285" s="5" t="e">
        <f t="shared" si="12"/>
        <v>#DIV/0!</v>
      </c>
      <c r="G285" s="9"/>
    </row>
    <row r="286" spans="2:7" ht="15.75" hidden="1" outlineLevel="1">
      <c r="B286" s="1">
        <v>675</v>
      </c>
      <c r="C286" s="6">
        <f t="shared" si="13"/>
        <v>0.289999999999999</v>
      </c>
      <c r="F286" s="5" t="e">
        <f t="shared" si="12"/>
        <v>#DIV/0!</v>
      </c>
      <c r="G286" s="9"/>
    </row>
    <row r="287" spans="2:7" ht="15.75" hidden="1" outlineLevel="1">
      <c r="B287" s="1">
        <v>676</v>
      </c>
      <c r="C287" s="6">
        <f t="shared" si="13"/>
        <v>0.28759999999999897</v>
      </c>
      <c r="F287" s="5" t="e">
        <f t="shared" si="12"/>
        <v>#DIV/0!</v>
      </c>
      <c r="G287" s="9"/>
    </row>
    <row r="288" spans="2:7" ht="15.75" hidden="1" outlineLevel="1">
      <c r="B288" s="1">
        <v>677</v>
      </c>
      <c r="C288" s="6">
        <f t="shared" si="13"/>
        <v>0.28519999999999895</v>
      </c>
      <c r="F288" s="5" t="e">
        <f t="shared" si="12"/>
        <v>#DIV/0!</v>
      </c>
      <c r="G288" s="9"/>
    </row>
    <row r="289" spans="2:7" ht="15.75" hidden="1" outlineLevel="1">
      <c r="B289" s="1">
        <v>678</v>
      </c>
      <c r="C289" s="6">
        <f t="shared" si="13"/>
        <v>0.28279999999999894</v>
      </c>
      <c r="F289" s="5" t="e">
        <f t="shared" si="12"/>
        <v>#DIV/0!</v>
      </c>
      <c r="G289" s="9"/>
    </row>
    <row r="290" spans="2:7" ht="15.75" hidden="1" outlineLevel="1">
      <c r="B290" s="1">
        <v>679</v>
      </c>
      <c r="C290" s="6">
        <f t="shared" si="13"/>
        <v>0.28039999999999893</v>
      </c>
      <c r="F290" s="5" t="e">
        <f t="shared" si="12"/>
        <v>#DIV/0!</v>
      </c>
      <c r="G290" s="9"/>
    </row>
    <row r="291" spans="2:7" ht="15.75" hidden="1" outlineLevel="1">
      <c r="B291" s="1">
        <v>680</v>
      </c>
      <c r="C291" s="6">
        <f t="shared" si="13"/>
        <v>0.2779999999999989</v>
      </c>
      <c r="F291" s="5" t="e">
        <f t="shared" si="12"/>
        <v>#DIV/0!</v>
      </c>
      <c r="G291" s="9"/>
    </row>
    <row r="292" spans="2:7" ht="15.75" hidden="1" outlineLevel="1">
      <c r="B292" s="1">
        <v>681</v>
      </c>
      <c r="C292" s="6">
        <f t="shared" si="13"/>
        <v>0.2755999999999989</v>
      </c>
      <c r="F292" s="5" t="e">
        <f t="shared" si="12"/>
        <v>#DIV/0!</v>
      </c>
      <c r="G292" s="9"/>
    </row>
    <row r="293" spans="2:7" ht="15.75" hidden="1" outlineLevel="1">
      <c r="B293" s="1">
        <v>682</v>
      </c>
      <c r="C293" s="6">
        <f t="shared" si="13"/>
        <v>0.2731999999999989</v>
      </c>
      <c r="F293" s="5" t="e">
        <f t="shared" si="12"/>
        <v>#DIV/0!</v>
      </c>
      <c r="G293" s="9"/>
    </row>
    <row r="294" spans="2:7" ht="15.75" hidden="1" outlineLevel="1">
      <c r="B294" s="1">
        <v>683</v>
      </c>
      <c r="C294" s="6">
        <f t="shared" si="13"/>
        <v>0.2707999999999989</v>
      </c>
      <c r="F294" s="5" t="e">
        <f t="shared" si="12"/>
        <v>#DIV/0!</v>
      </c>
      <c r="G294" s="9"/>
    </row>
    <row r="295" spans="2:7" ht="15.75" hidden="1" outlineLevel="1">
      <c r="B295" s="1">
        <v>684</v>
      </c>
      <c r="C295" s="6">
        <f t="shared" si="13"/>
        <v>0.26839999999999886</v>
      </c>
      <c r="F295" s="5" t="e">
        <f t="shared" si="12"/>
        <v>#DIV/0!</v>
      </c>
      <c r="G295" s="9"/>
    </row>
    <row r="296" spans="2:7" ht="15.75" hidden="1" outlineLevel="1">
      <c r="B296" s="1">
        <v>685</v>
      </c>
      <c r="C296" s="6">
        <f t="shared" si="13"/>
        <v>0.26599999999999885</v>
      </c>
      <c r="F296" s="5" t="e">
        <f t="shared" si="12"/>
        <v>#DIV/0!</v>
      </c>
      <c r="G296" s="9"/>
    </row>
    <row r="297" spans="2:7" ht="15.75" hidden="1" outlineLevel="1">
      <c r="B297" s="1">
        <v>686</v>
      </c>
      <c r="C297" s="6">
        <f t="shared" si="13"/>
        <v>0.26359999999999884</v>
      </c>
      <c r="F297" s="5" t="e">
        <f t="shared" si="12"/>
        <v>#DIV/0!</v>
      </c>
      <c r="G297" s="9"/>
    </row>
    <row r="298" spans="2:7" ht="15.75" hidden="1" outlineLevel="1">
      <c r="B298" s="1">
        <v>687</v>
      </c>
      <c r="C298" s="6">
        <f t="shared" si="13"/>
        <v>0.2611999999999988</v>
      </c>
      <c r="F298" s="5" t="e">
        <f t="shared" si="12"/>
        <v>#DIV/0!</v>
      </c>
      <c r="G298" s="9"/>
    </row>
    <row r="299" spans="2:7" ht="15.75" hidden="1" outlineLevel="1">
      <c r="B299" s="1">
        <v>688</v>
      </c>
      <c r="C299" s="6">
        <f t="shared" si="13"/>
        <v>0.2587999999999988</v>
      </c>
      <c r="F299" s="5" t="e">
        <f t="shared" si="12"/>
        <v>#DIV/0!</v>
      </c>
      <c r="G299" s="9"/>
    </row>
    <row r="300" spans="2:7" ht="15.75" hidden="1" outlineLevel="1">
      <c r="B300" s="1">
        <v>689</v>
      </c>
      <c r="C300" s="6">
        <f t="shared" si="13"/>
        <v>0.2563999999999988</v>
      </c>
      <c r="F300" s="5" t="e">
        <f t="shared" si="12"/>
        <v>#DIV/0!</v>
      </c>
      <c r="G300" s="9"/>
    </row>
    <row r="301" spans="2:7" ht="15.75" hidden="1" outlineLevel="1">
      <c r="B301" s="1">
        <v>690</v>
      </c>
      <c r="C301" s="6">
        <f t="shared" si="13"/>
        <v>0.2539999999999988</v>
      </c>
      <c r="F301" s="5" t="e">
        <f t="shared" si="12"/>
        <v>#DIV/0!</v>
      </c>
      <c r="G301" s="9"/>
    </row>
    <row r="302" spans="2:7" ht="15.75" hidden="1" outlineLevel="1">
      <c r="B302" s="1">
        <v>691</v>
      </c>
      <c r="C302" s="6">
        <f t="shared" si="13"/>
        <v>0.25159999999999877</v>
      </c>
      <c r="F302" s="5" t="e">
        <f t="shared" si="12"/>
        <v>#DIV/0!</v>
      </c>
      <c r="G302" s="9"/>
    </row>
    <row r="303" spans="2:7" ht="15.75" hidden="1" outlineLevel="1">
      <c r="B303" s="1">
        <v>692</v>
      </c>
      <c r="C303" s="6">
        <f t="shared" si="13"/>
        <v>0.24919999999999876</v>
      </c>
      <c r="F303" s="5" t="e">
        <f t="shared" si="12"/>
        <v>#DIV/0!</v>
      </c>
      <c r="G303" s="9"/>
    </row>
    <row r="304" spans="2:7" ht="15.75" hidden="1" outlineLevel="1">
      <c r="B304" s="1">
        <v>693</v>
      </c>
      <c r="C304" s="6">
        <f t="shared" si="13"/>
        <v>0.24679999999999874</v>
      </c>
      <c r="F304" s="5" t="e">
        <f t="shared" si="12"/>
        <v>#DIV/0!</v>
      </c>
      <c r="G304" s="9"/>
    </row>
    <row r="305" spans="2:7" ht="15.75" hidden="1" outlineLevel="1">
      <c r="B305" s="1">
        <v>694</v>
      </c>
      <c r="C305" s="6">
        <f t="shared" si="13"/>
        <v>0.24439999999999873</v>
      </c>
      <c r="F305" s="5" t="e">
        <f t="shared" si="12"/>
        <v>#DIV/0!</v>
      </c>
      <c r="G305" s="9"/>
    </row>
    <row r="306" spans="2:7" ht="15.75" hidden="1" outlineLevel="1">
      <c r="B306" s="1">
        <v>695</v>
      </c>
      <c r="C306" s="6">
        <f t="shared" si="13"/>
        <v>0.24199999999999872</v>
      </c>
      <c r="F306" s="5" t="e">
        <f t="shared" si="12"/>
        <v>#DIV/0!</v>
      </c>
      <c r="G306" s="9"/>
    </row>
    <row r="307" spans="2:7" ht="15.75" hidden="1" outlineLevel="1">
      <c r="B307" s="1">
        <v>696</v>
      </c>
      <c r="C307" s="6">
        <f t="shared" si="13"/>
        <v>0.2395999999999987</v>
      </c>
      <c r="F307" s="5" t="e">
        <f t="shared" si="12"/>
        <v>#DIV/0!</v>
      </c>
      <c r="G307" s="9"/>
    </row>
    <row r="308" spans="2:7" ht="15.75" hidden="1" outlineLevel="1">
      <c r="B308" s="1">
        <v>697</v>
      </c>
      <c r="C308" s="6">
        <f t="shared" si="13"/>
        <v>0.2371999999999987</v>
      </c>
      <c r="F308" s="5" t="e">
        <f t="shared" si="12"/>
        <v>#DIV/0!</v>
      </c>
      <c r="G308" s="9"/>
    </row>
    <row r="309" spans="2:7" ht="15.75" hidden="1" outlineLevel="1">
      <c r="B309" s="1">
        <v>698</v>
      </c>
      <c r="C309" s="6">
        <f t="shared" si="13"/>
        <v>0.23479999999999868</v>
      </c>
      <c r="F309" s="5" t="e">
        <f t="shared" si="12"/>
        <v>#DIV/0!</v>
      </c>
      <c r="G309" s="9"/>
    </row>
    <row r="310" spans="2:7" ht="15.75" hidden="1" outlineLevel="1">
      <c r="B310" s="1">
        <v>699</v>
      </c>
      <c r="C310" s="6">
        <f t="shared" si="13"/>
        <v>0.23239999999999866</v>
      </c>
      <c r="F310" s="5" t="e">
        <f t="shared" si="12"/>
        <v>#DIV/0!</v>
      </c>
      <c r="G310" s="9"/>
    </row>
    <row r="311" spans="2:7" ht="15.75" collapsed="1">
      <c r="B311" s="1">
        <v>700</v>
      </c>
      <c r="C311" s="7">
        <v>0.23</v>
      </c>
      <c r="D311" s="5">
        <v>0.075</v>
      </c>
      <c r="E311" s="5">
        <v>0.13</v>
      </c>
      <c r="F311" s="5">
        <f t="shared" si="12"/>
        <v>1.3301243435223524</v>
      </c>
      <c r="G311" s="9"/>
    </row>
    <row r="312" spans="1:6" ht="15.75" hidden="1" outlineLevel="1">
      <c r="A312" s="14">
        <f>(C311-C411)/100</f>
        <v>0.0012000000000000001</v>
      </c>
      <c r="B312" s="1">
        <v>701</v>
      </c>
      <c r="C312" s="6">
        <f aca="true" t="shared" si="14" ref="C312:C343">C311-$A$312</f>
        <v>0.2288</v>
      </c>
      <c r="F312" s="5" t="e">
        <f t="shared" si="12"/>
        <v>#DIV/0!</v>
      </c>
    </row>
    <row r="313" spans="2:6" ht="15.75" hidden="1" outlineLevel="1">
      <c r="B313" s="1">
        <v>702</v>
      </c>
      <c r="C313" s="6">
        <f t="shared" si="14"/>
        <v>0.2276</v>
      </c>
      <c r="F313" s="5" t="e">
        <f t="shared" si="12"/>
        <v>#DIV/0!</v>
      </c>
    </row>
    <row r="314" spans="2:6" ht="15.75" hidden="1" outlineLevel="1">
      <c r="B314" s="1">
        <v>703</v>
      </c>
      <c r="C314" s="6">
        <f t="shared" si="14"/>
        <v>0.2264</v>
      </c>
      <c r="F314" s="5" t="e">
        <f t="shared" si="12"/>
        <v>#DIV/0!</v>
      </c>
    </row>
    <row r="315" spans="2:6" ht="15.75" hidden="1" outlineLevel="1">
      <c r="B315" s="1">
        <v>704</v>
      </c>
      <c r="C315" s="6">
        <f t="shared" si="14"/>
        <v>0.22519999999999998</v>
      </c>
      <c r="F315" s="5" t="e">
        <f t="shared" si="12"/>
        <v>#DIV/0!</v>
      </c>
    </row>
    <row r="316" spans="2:6" ht="15.75" hidden="1" outlineLevel="1">
      <c r="B316" s="1">
        <v>705</v>
      </c>
      <c r="C316" s="6">
        <f t="shared" si="14"/>
        <v>0.22399999999999998</v>
      </c>
      <c r="F316" s="5" t="e">
        <f t="shared" si="12"/>
        <v>#DIV/0!</v>
      </c>
    </row>
    <row r="317" spans="2:6" ht="15.75" hidden="1" outlineLevel="1">
      <c r="B317" s="1">
        <v>706</v>
      </c>
      <c r="C317" s="6">
        <f t="shared" si="14"/>
        <v>0.22279999999999997</v>
      </c>
      <c r="F317" s="5" t="e">
        <f t="shared" si="12"/>
        <v>#DIV/0!</v>
      </c>
    </row>
    <row r="318" spans="2:6" ht="15.75" hidden="1" outlineLevel="1">
      <c r="B318" s="1">
        <v>707</v>
      </c>
      <c r="C318" s="6">
        <f t="shared" si="14"/>
        <v>0.22159999999999996</v>
      </c>
      <c r="F318" s="5" t="e">
        <f t="shared" si="12"/>
        <v>#DIV/0!</v>
      </c>
    </row>
    <row r="319" spans="2:6" ht="15.75" hidden="1" outlineLevel="1">
      <c r="B319" s="1">
        <v>708</v>
      </c>
      <c r="C319" s="6">
        <f t="shared" si="14"/>
        <v>0.22039999999999996</v>
      </c>
      <c r="F319" s="5" t="e">
        <f t="shared" si="12"/>
        <v>#DIV/0!</v>
      </c>
    </row>
    <row r="320" spans="2:6" ht="15.75" hidden="1" outlineLevel="1">
      <c r="B320" s="1">
        <v>709</v>
      </c>
      <c r="C320" s="6">
        <f t="shared" si="14"/>
        <v>0.21919999999999995</v>
      </c>
      <c r="F320" s="5" t="e">
        <f t="shared" si="12"/>
        <v>#DIV/0!</v>
      </c>
    </row>
    <row r="321" spans="2:6" ht="15.75" hidden="1" outlineLevel="1">
      <c r="B321" s="1">
        <v>710</v>
      </c>
      <c r="C321" s="6">
        <f t="shared" si="14"/>
        <v>0.21799999999999994</v>
      </c>
      <c r="F321" s="5" t="e">
        <f t="shared" si="12"/>
        <v>#DIV/0!</v>
      </c>
    </row>
    <row r="322" spans="2:6" ht="15.75" hidden="1" outlineLevel="1">
      <c r="B322" s="1">
        <v>711</v>
      </c>
      <c r="C322" s="6">
        <f t="shared" si="14"/>
        <v>0.21679999999999994</v>
      </c>
      <c r="F322" s="5" t="e">
        <f t="shared" si="12"/>
        <v>#DIV/0!</v>
      </c>
    </row>
    <row r="323" spans="2:6" ht="15.75" hidden="1" outlineLevel="1">
      <c r="B323" s="1">
        <v>712</v>
      </c>
      <c r="C323" s="6">
        <f t="shared" si="14"/>
        <v>0.21559999999999993</v>
      </c>
      <c r="F323" s="5" t="e">
        <f t="shared" si="12"/>
        <v>#DIV/0!</v>
      </c>
    </row>
    <row r="324" spans="2:6" ht="15.75" hidden="1" outlineLevel="1">
      <c r="B324" s="1">
        <v>713</v>
      </c>
      <c r="C324" s="6">
        <f t="shared" si="14"/>
        <v>0.21439999999999992</v>
      </c>
      <c r="F324" s="5" t="e">
        <f t="shared" si="12"/>
        <v>#DIV/0!</v>
      </c>
    </row>
    <row r="325" spans="2:6" ht="15.75" hidden="1" outlineLevel="1">
      <c r="B325" s="1">
        <v>714</v>
      </c>
      <c r="C325" s="6">
        <f t="shared" si="14"/>
        <v>0.21319999999999992</v>
      </c>
      <c r="F325" s="5" t="e">
        <f t="shared" si="12"/>
        <v>#DIV/0!</v>
      </c>
    </row>
    <row r="326" spans="2:6" ht="15.75" hidden="1" outlineLevel="1">
      <c r="B326" s="1">
        <v>715</v>
      </c>
      <c r="C326" s="6">
        <f t="shared" si="14"/>
        <v>0.2119999999999999</v>
      </c>
      <c r="F326" s="5" t="e">
        <f t="shared" si="12"/>
        <v>#DIV/0!</v>
      </c>
    </row>
    <row r="327" spans="2:6" ht="15.75" hidden="1" outlineLevel="1">
      <c r="B327" s="1">
        <v>716</v>
      </c>
      <c r="C327" s="6">
        <f t="shared" si="14"/>
        <v>0.2107999999999999</v>
      </c>
      <c r="F327" s="5" t="e">
        <f t="shared" si="12"/>
        <v>#DIV/0!</v>
      </c>
    </row>
    <row r="328" spans="2:6" ht="15.75" hidden="1" outlineLevel="1">
      <c r="B328" s="1">
        <v>717</v>
      </c>
      <c r="C328" s="6">
        <f t="shared" si="14"/>
        <v>0.2095999999999999</v>
      </c>
      <c r="F328" s="5" t="e">
        <f aca="true" t="shared" si="15" ref="F328:F391">SQRT(C328/E328)</f>
        <v>#DIV/0!</v>
      </c>
    </row>
    <row r="329" spans="2:6" ht="15.75" hidden="1" outlineLevel="1">
      <c r="B329" s="1">
        <v>718</v>
      </c>
      <c r="C329" s="6">
        <f t="shared" si="14"/>
        <v>0.2083999999999999</v>
      </c>
      <c r="F329" s="5" t="e">
        <f t="shared" si="15"/>
        <v>#DIV/0!</v>
      </c>
    </row>
    <row r="330" spans="2:6" ht="15.75" hidden="1" outlineLevel="1">
      <c r="B330" s="1">
        <v>719</v>
      </c>
      <c r="C330" s="6">
        <f t="shared" si="14"/>
        <v>0.20719999999999988</v>
      </c>
      <c r="F330" s="5" t="e">
        <f t="shared" si="15"/>
        <v>#DIV/0!</v>
      </c>
    </row>
    <row r="331" spans="2:6" ht="15.75" hidden="1" outlineLevel="1">
      <c r="B331" s="1">
        <v>720</v>
      </c>
      <c r="C331" s="6">
        <f t="shared" si="14"/>
        <v>0.20599999999999988</v>
      </c>
      <c r="F331" s="5" t="e">
        <f t="shared" si="15"/>
        <v>#DIV/0!</v>
      </c>
    </row>
    <row r="332" spans="2:6" ht="15.75" hidden="1" outlineLevel="1">
      <c r="B332" s="1">
        <v>721</v>
      </c>
      <c r="C332" s="6">
        <f t="shared" si="14"/>
        <v>0.20479999999999987</v>
      </c>
      <c r="F332" s="5" t="e">
        <f t="shared" si="15"/>
        <v>#DIV/0!</v>
      </c>
    </row>
    <row r="333" spans="2:6" ht="15.75" hidden="1" outlineLevel="1">
      <c r="B333" s="1">
        <v>722</v>
      </c>
      <c r="C333" s="6">
        <f t="shared" si="14"/>
        <v>0.20359999999999986</v>
      </c>
      <c r="F333" s="5" t="e">
        <f t="shared" si="15"/>
        <v>#DIV/0!</v>
      </c>
    </row>
    <row r="334" spans="2:6" ht="15.75" hidden="1" outlineLevel="1">
      <c r="B334" s="1">
        <v>723</v>
      </c>
      <c r="C334" s="6">
        <f t="shared" si="14"/>
        <v>0.20239999999999986</v>
      </c>
      <c r="F334" s="5" t="e">
        <f t="shared" si="15"/>
        <v>#DIV/0!</v>
      </c>
    </row>
    <row r="335" spans="2:6" ht="15.75" hidden="1" outlineLevel="1">
      <c r="B335" s="1">
        <v>724</v>
      </c>
      <c r="C335" s="6">
        <f t="shared" si="14"/>
        <v>0.20119999999999985</v>
      </c>
      <c r="F335" s="5" t="e">
        <f t="shared" si="15"/>
        <v>#DIV/0!</v>
      </c>
    </row>
    <row r="336" spans="2:6" ht="15.75" hidden="1" outlineLevel="1">
      <c r="B336" s="1">
        <v>725</v>
      </c>
      <c r="C336" s="6">
        <f t="shared" si="14"/>
        <v>0.19999999999999984</v>
      </c>
      <c r="F336" s="5" t="e">
        <f t="shared" si="15"/>
        <v>#DIV/0!</v>
      </c>
    </row>
    <row r="337" spans="2:6" ht="15.75" hidden="1" outlineLevel="1">
      <c r="B337" s="1">
        <v>726</v>
      </c>
      <c r="C337" s="6">
        <f t="shared" si="14"/>
        <v>0.19879999999999984</v>
      </c>
      <c r="F337" s="5" t="e">
        <f t="shared" si="15"/>
        <v>#DIV/0!</v>
      </c>
    </row>
    <row r="338" spans="2:6" ht="15.75" hidden="1" outlineLevel="1">
      <c r="B338" s="1">
        <v>727</v>
      </c>
      <c r="C338" s="6">
        <f t="shared" si="14"/>
        <v>0.19759999999999983</v>
      </c>
      <c r="F338" s="5" t="e">
        <f t="shared" si="15"/>
        <v>#DIV/0!</v>
      </c>
    </row>
    <row r="339" spans="2:6" ht="15.75" hidden="1" outlineLevel="1">
      <c r="B339" s="1">
        <v>728</v>
      </c>
      <c r="C339" s="6">
        <f t="shared" si="14"/>
        <v>0.19639999999999982</v>
      </c>
      <c r="F339" s="5" t="e">
        <f t="shared" si="15"/>
        <v>#DIV/0!</v>
      </c>
    </row>
    <row r="340" spans="2:6" ht="15.75" hidden="1" outlineLevel="1">
      <c r="B340" s="1">
        <v>729</v>
      </c>
      <c r="C340" s="6">
        <f t="shared" si="14"/>
        <v>0.19519999999999982</v>
      </c>
      <c r="F340" s="5" t="e">
        <f t="shared" si="15"/>
        <v>#DIV/0!</v>
      </c>
    </row>
    <row r="341" spans="2:6" ht="15.75" hidden="1" outlineLevel="1">
      <c r="B341" s="1">
        <v>730</v>
      </c>
      <c r="C341" s="6">
        <f t="shared" si="14"/>
        <v>0.1939999999999998</v>
      </c>
      <c r="F341" s="5" t="e">
        <f t="shared" si="15"/>
        <v>#DIV/0!</v>
      </c>
    </row>
    <row r="342" spans="2:6" ht="15.75" hidden="1" outlineLevel="1">
      <c r="B342" s="1">
        <v>731</v>
      </c>
      <c r="C342" s="6">
        <f t="shared" si="14"/>
        <v>0.1927999999999998</v>
      </c>
      <c r="F342" s="5" t="e">
        <f t="shared" si="15"/>
        <v>#DIV/0!</v>
      </c>
    </row>
    <row r="343" spans="2:6" ht="15.75" hidden="1" outlineLevel="1">
      <c r="B343" s="1">
        <v>732</v>
      </c>
      <c r="C343" s="6">
        <f t="shared" si="14"/>
        <v>0.1915999999999998</v>
      </c>
      <c r="F343" s="5" t="e">
        <f t="shared" si="15"/>
        <v>#DIV/0!</v>
      </c>
    </row>
    <row r="344" spans="2:6" ht="15.75" hidden="1" outlineLevel="1">
      <c r="B344" s="1">
        <v>733</v>
      </c>
      <c r="C344" s="6">
        <f aca="true" t="shared" si="16" ref="C344:C375">C343-$A$312</f>
        <v>0.1903999999999998</v>
      </c>
      <c r="F344" s="5" t="e">
        <f t="shared" si="15"/>
        <v>#DIV/0!</v>
      </c>
    </row>
    <row r="345" spans="2:6" ht="15.75" hidden="1" outlineLevel="1">
      <c r="B345" s="1">
        <v>734</v>
      </c>
      <c r="C345" s="6">
        <f t="shared" si="16"/>
        <v>0.18919999999999979</v>
      </c>
      <c r="F345" s="5" t="e">
        <f t="shared" si="15"/>
        <v>#DIV/0!</v>
      </c>
    </row>
    <row r="346" spans="2:6" ht="15.75" hidden="1" outlineLevel="1">
      <c r="B346" s="1">
        <v>735</v>
      </c>
      <c r="C346" s="6">
        <f t="shared" si="16"/>
        <v>0.18799999999999978</v>
      </c>
      <c r="F346" s="5" t="e">
        <f t="shared" si="15"/>
        <v>#DIV/0!</v>
      </c>
    </row>
    <row r="347" spans="2:6" ht="15.75" hidden="1" outlineLevel="1">
      <c r="B347" s="1">
        <v>736</v>
      </c>
      <c r="C347" s="6">
        <f t="shared" si="16"/>
        <v>0.18679999999999977</v>
      </c>
      <c r="F347" s="5" t="e">
        <f t="shared" si="15"/>
        <v>#DIV/0!</v>
      </c>
    </row>
    <row r="348" spans="2:6" ht="15.75" hidden="1" outlineLevel="1">
      <c r="B348" s="1">
        <v>737</v>
      </c>
      <c r="C348" s="6">
        <f t="shared" si="16"/>
        <v>0.18559999999999977</v>
      </c>
      <c r="F348" s="5" t="e">
        <f t="shared" si="15"/>
        <v>#DIV/0!</v>
      </c>
    </row>
    <row r="349" spans="2:6" ht="15.75" hidden="1" outlineLevel="1">
      <c r="B349" s="1">
        <v>738</v>
      </c>
      <c r="C349" s="6">
        <f t="shared" si="16"/>
        <v>0.18439999999999976</v>
      </c>
      <c r="F349" s="5" t="e">
        <f t="shared" si="15"/>
        <v>#DIV/0!</v>
      </c>
    </row>
    <row r="350" spans="2:6" ht="15.75" hidden="1" outlineLevel="1">
      <c r="B350" s="1">
        <v>739</v>
      </c>
      <c r="C350" s="6">
        <f t="shared" si="16"/>
        <v>0.18319999999999975</v>
      </c>
      <c r="F350" s="5" t="e">
        <f t="shared" si="15"/>
        <v>#DIV/0!</v>
      </c>
    </row>
    <row r="351" spans="2:6" ht="15.75" hidden="1" outlineLevel="1">
      <c r="B351" s="1">
        <v>740</v>
      </c>
      <c r="C351" s="6">
        <f t="shared" si="16"/>
        <v>0.18199999999999975</v>
      </c>
      <c r="F351" s="5" t="e">
        <f t="shared" si="15"/>
        <v>#DIV/0!</v>
      </c>
    </row>
    <row r="352" spans="2:6" ht="15.75" hidden="1" outlineLevel="1">
      <c r="B352" s="1">
        <v>741</v>
      </c>
      <c r="C352" s="6">
        <f t="shared" si="16"/>
        <v>0.18079999999999974</v>
      </c>
      <c r="F352" s="5" t="e">
        <f t="shared" si="15"/>
        <v>#DIV/0!</v>
      </c>
    </row>
    <row r="353" spans="2:6" ht="15.75" hidden="1" outlineLevel="1">
      <c r="B353" s="1">
        <v>742</v>
      </c>
      <c r="C353" s="6">
        <f t="shared" si="16"/>
        <v>0.17959999999999973</v>
      </c>
      <c r="F353" s="5" t="e">
        <f t="shared" si="15"/>
        <v>#DIV/0!</v>
      </c>
    </row>
    <row r="354" spans="2:6" ht="15.75" hidden="1" outlineLevel="1">
      <c r="B354" s="1">
        <v>743</v>
      </c>
      <c r="C354" s="6">
        <f t="shared" si="16"/>
        <v>0.17839999999999973</v>
      </c>
      <c r="F354" s="5" t="e">
        <f t="shared" si="15"/>
        <v>#DIV/0!</v>
      </c>
    </row>
    <row r="355" spans="2:6" ht="15.75" hidden="1" outlineLevel="1">
      <c r="B355" s="1">
        <v>744</v>
      </c>
      <c r="C355" s="6">
        <f t="shared" si="16"/>
        <v>0.17719999999999972</v>
      </c>
      <c r="F355" s="5" t="e">
        <f t="shared" si="15"/>
        <v>#DIV/0!</v>
      </c>
    </row>
    <row r="356" spans="2:6" ht="15.75" hidden="1" outlineLevel="1">
      <c r="B356" s="1">
        <v>745</v>
      </c>
      <c r="C356" s="6">
        <f t="shared" si="16"/>
        <v>0.1759999999999997</v>
      </c>
      <c r="F356" s="5" t="e">
        <f t="shared" si="15"/>
        <v>#DIV/0!</v>
      </c>
    </row>
    <row r="357" spans="2:6" ht="15.75" hidden="1" outlineLevel="1">
      <c r="B357" s="1">
        <v>746</v>
      </c>
      <c r="C357" s="6">
        <f t="shared" si="16"/>
        <v>0.1747999999999997</v>
      </c>
      <c r="F357" s="5" t="e">
        <f t="shared" si="15"/>
        <v>#DIV/0!</v>
      </c>
    </row>
    <row r="358" spans="2:6" ht="15.75" hidden="1" outlineLevel="1">
      <c r="B358" s="1">
        <v>747</v>
      </c>
      <c r="C358" s="6">
        <f t="shared" si="16"/>
        <v>0.1735999999999997</v>
      </c>
      <c r="F358" s="5" t="e">
        <f t="shared" si="15"/>
        <v>#DIV/0!</v>
      </c>
    </row>
    <row r="359" spans="2:6" ht="15.75" hidden="1" outlineLevel="1">
      <c r="B359" s="1">
        <v>748</v>
      </c>
      <c r="C359" s="6">
        <f t="shared" si="16"/>
        <v>0.1723999999999997</v>
      </c>
      <c r="F359" s="5" t="e">
        <f t="shared" si="15"/>
        <v>#DIV/0!</v>
      </c>
    </row>
    <row r="360" spans="2:6" ht="15.75" hidden="1" outlineLevel="1">
      <c r="B360" s="1">
        <v>749</v>
      </c>
      <c r="C360" s="6">
        <f t="shared" si="16"/>
        <v>0.17119999999999969</v>
      </c>
      <c r="F360" s="5" t="e">
        <f t="shared" si="15"/>
        <v>#DIV/0!</v>
      </c>
    </row>
    <row r="361" spans="2:6" ht="15.75" hidden="1" outlineLevel="1">
      <c r="B361" s="1">
        <v>750</v>
      </c>
      <c r="C361" s="6">
        <f t="shared" si="16"/>
        <v>0.16999999999999968</v>
      </c>
      <c r="F361" s="5" t="e">
        <f t="shared" si="15"/>
        <v>#DIV/0!</v>
      </c>
    </row>
    <row r="362" spans="2:6" ht="15.75" hidden="1" outlineLevel="1">
      <c r="B362" s="1">
        <v>751</v>
      </c>
      <c r="C362" s="6">
        <f t="shared" si="16"/>
        <v>0.16879999999999967</v>
      </c>
      <c r="F362" s="5" t="e">
        <f t="shared" si="15"/>
        <v>#DIV/0!</v>
      </c>
    </row>
    <row r="363" spans="2:6" ht="15.75" hidden="1" outlineLevel="1">
      <c r="B363" s="1">
        <v>752</v>
      </c>
      <c r="C363" s="6">
        <f t="shared" si="16"/>
        <v>0.16759999999999967</v>
      </c>
      <c r="F363" s="5" t="e">
        <f t="shared" si="15"/>
        <v>#DIV/0!</v>
      </c>
    </row>
    <row r="364" spans="2:6" ht="15.75" hidden="1" outlineLevel="1">
      <c r="B364" s="1">
        <v>753</v>
      </c>
      <c r="C364" s="6">
        <f t="shared" si="16"/>
        <v>0.16639999999999966</v>
      </c>
      <c r="F364" s="5" t="e">
        <f t="shared" si="15"/>
        <v>#DIV/0!</v>
      </c>
    </row>
    <row r="365" spans="2:6" ht="15.75" hidden="1" outlineLevel="1">
      <c r="B365" s="1">
        <v>754</v>
      </c>
      <c r="C365" s="6">
        <f t="shared" si="16"/>
        <v>0.16519999999999965</v>
      </c>
      <c r="F365" s="5" t="e">
        <f t="shared" si="15"/>
        <v>#DIV/0!</v>
      </c>
    </row>
    <row r="366" spans="2:6" ht="15.75" hidden="1" outlineLevel="1">
      <c r="B366" s="1">
        <v>755</v>
      </c>
      <c r="C366" s="6">
        <f t="shared" si="16"/>
        <v>0.16399999999999965</v>
      </c>
      <c r="F366" s="5" t="e">
        <f t="shared" si="15"/>
        <v>#DIV/0!</v>
      </c>
    </row>
    <row r="367" spans="2:6" ht="15.75" hidden="1" outlineLevel="1">
      <c r="B367" s="1">
        <v>756</v>
      </c>
      <c r="C367" s="6">
        <f t="shared" si="16"/>
        <v>0.16279999999999964</v>
      </c>
      <c r="F367" s="5" t="e">
        <f t="shared" si="15"/>
        <v>#DIV/0!</v>
      </c>
    </row>
    <row r="368" spans="2:6" ht="15.75" hidden="1" outlineLevel="1">
      <c r="B368" s="1">
        <v>757</v>
      </c>
      <c r="C368" s="6">
        <f t="shared" si="16"/>
        <v>0.16159999999999963</v>
      </c>
      <c r="F368" s="5" t="e">
        <f t="shared" si="15"/>
        <v>#DIV/0!</v>
      </c>
    </row>
    <row r="369" spans="2:6" ht="15.75" hidden="1" outlineLevel="1">
      <c r="B369" s="1">
        <v>758</v>
      </c>
      <c r="C369" s="6">
        <f t="shared" si="16"/>
        <v>0.16039999999999963</v>
      </c>
      <c r="F369" s="5" t="e">
        <f t="shared" si="15"/>
        <v>#DIV/0!</v>
      </c>
    </row>
    <row r="370" spans="2:6" ht="15.75" hidden="1" outlineLevel="1">
      <c r="B370" s="1">
        <v>759</v>
      </c>
      <c r="C370" s="6">
        <f t="shared" si="16"/>
        <v>0.15919999999999962</v>
      </c>
      <c r="F370" s="5" t="e">
        <f t="shared" si="15"/>
        <v>#DIV/0!</v>
      </c>
    </row>
    <row r="371" spans="2:6" ht="15.75" hidden="1" outlineLevel="1">
      <c r="B371" s="1">
        <v>760</v>
      </c>
      <c r="C371" s="6">
        <f t="shared" si="16"/>
        <v>0.1579999999999996</v>
      </c>
      <c r="F371" s="5" t="e">
        <f t="shared" si="15"/>
        <v>#DIV/0!</v>
      </c>
    </row>
    <row r="372" spans="2:6" ht="15.75" hidden="1" outlineLevel="1">
      <c r="B372" s="1">
        <v>761</v>
      </c>
      <c r="C372" s="6">
        <f t="shared" si="16"/>
        <v>0.1567999999999996</v>
      </c>
      <c r="F372" s="5" t="e">
        <f t="shared" si="15"/>
        <v>#DIV/0!</v>
      </c>
    </row>
    <row r="373" spans="2:6" ht="15.75" hidden="1" outlineLevel="1">
      <c r="B373" s="1">
        <v>762</v>
      </c>
      <c r="C373" s="6">
        <f t="shared" si="16"/>
        <v>0.1555999999999996</v>
      </c>
      <c r="F373" s="5" t="e">
        <f t="shared" si="15"/>
        <v>#DIV/0!</v>
      </c>
    </row>
    <row r="374" spans="2:6" ht="15.75" hidden="1" outlineLevel="1">
      <c r="B374" s="1">
        <v>763</v>
      </c>
      <c r="C374" s="6">
        <f t="shared" si="16"/>
        <v>0.1543999999999996</v>
      </c>
      <c r="F374" s="5" t="e">
        <f t="shared" si="15"/>
        <v>#DIV/0!</v>
      </c>
    </row>
    <row r="375" spans="2:6" ht="15.75" hidden="1" outlineLevel="1">
      <c r="B375" s="1">
        <v>764</v>
      </c>
      <c r="C375" s="6">
        <f t="shared" si="16"/>
        <v>0.1531999999999996</v>
      </c>
      <c r="F375" s="5" t="e">
        <f t="shared" si="15"/>
        <v>#DIV/0!</v>
      </c>
    </row>
    <row r="376" spans="2:6" ht="15.75" hidden="1" outlineLevel="1">
      <c r="B376" s="1">
        <v>765</v>
      </c>
      <c r="C376" s="6">
        <f aca="true" t="shared" si="17" ref="C376:C410">C375-$A$312</f>
        <v>0.15199999999999958</v>
      </c>
      <c r="F376" s="5" t="e">
        <f t="shared" si="15"/>
        <v>#DIV/0!</v>
      </c>
    </row>
    <row r="377" spans="2:6" ht="15.75" hidden="1" outlineLevel="1">
      <c r="B377" s="1">
        <v>766</v>
      </c>
      <c r="C377" s="6">
        <f t="shared" si="17"/>
        <v>0.15079999999999957</v>
      </c>
      <c r="F377" s="5" t="e">
        <f t="shared" si="15"/>
        <v>#DIV/0!</v>
      </c>
    </row>
    <row r="378" spans="2:6" ht="15.75" hidden="1" outlineLevel="1">
      <c r="B378" s="1">
        <v>767</v>
      </c>
      <c r="C378" s="6">
        <f t="shared" si="17"/>
        <v>0.14959999999999957</v>
      </c>
      <c r="F378" s="5" t="e">
        <f t="shared" si="15"/>
        <v>#DIV/0!</v>
      </c>
    </row>
    <row r="379" spans="2:6" ht="15.75" hidden="1" outlineLevel="1">
      <c r="B379" s="1">
        <v>768</v>
      </c>
      <c r="C379" s="6">
        <f t="shared" si="17"/>
        <v>0.14839999999999956</v>
      </c>
      <c r="F379" s="5" t="e">
        <f t="shared" si="15"/>
        <v>#DIV/0!</v>
      </c>
    </row>
    <row r="380" spans="2:6" ht="15.75" hidden="1" outlineLevel="1">
      <c r="B380" s="1">
        <v>769</v>
      </c>
      <c r="C380" s="6">
        <f t="shared" si="17"/>
        <v>0.14719999999999955</v>
      </c>
      <c r="F380" s="5" t="e">
        <f t="shared" si="15"/>
        <v>#DIV/0!</v>
      </c>
    </row>
    <row r="381" spans="2:6" ht="15.75" hidden="1" outlineLevel="1">
      <c r="B381" s="1">
        <v>770</v>
      </c>
      <c r="C381" s="6">
        <f t="shared" si="17"/>
        <v>0.14599999999999955</v>
      </c>
      <c r="F381" s="5" t="e">
        <f t="shared" si="15"/>
        <v>#DIV/0!</v>
      </c>
    </row>
    <row r="382" spans="2:6" ht="15.75" hidden="1" outlineLevel="1">
      <c r="B382" s="1">
        <v>771</v>
      </c>
      <c r="C382" s="6">
        <f t="shared" si="17"/>
        <v>0.14479999999999954</v>
      </c>
      <c r="F382" s="5" t="e">
        <f t="shared" si="15"/>
        <v>#DIV/0!</v>
      </c>
    </row>
    <row r="383" spans="2:6" ht="15.75" hidden="1" outlineLevel="1">
      <c r="B383" s="1">
        <v>772</v>
      </c>
      <c r="C383" s="6">
        <f t="shared" si="17"/>
        <v>0.14359999999999953</v>
      </c>
      <c r="F383" s="5" t="e">
        <f t="shared" si="15"/>
        <v>#DIV/0!</v>
      </c>
    </row>
    <row r="384" spans="2:6" ht="15.75" hidden="1" outlineLevel="1">
      <c r="B384" s="1">
        <v>773</v>
      </c>
      <c r="C384" s="6">
        <f t="shared" si="17"/>
        <v>0.14239999999999953</v>
      </c>
      <c r="F384" s="5" t="e">
        <f t="shared" si="15"/>
        <v>#DIV/0!</v>
      </c>
    </row>
    <row r="385" spans="2:6" ht="15.75" hidden="1" outlineLevel="1">
      <c r="B385" s="1">
        <v>774</v>
      </c>
      <c r="C385" s="6">
        <f t="shared" si="17"/>
        <v>0.14119999999999952</v>
      </c>
      <c r="F385" s="5" t="e">
        <f t="shared" si="15"/>
        <v>#DIV/0!</v>
      </c>
    </row>
    <row r="386" spans="2:6" ht="15.75" hidden="1" outlineLevel="1">
      <c r="B386" s="1">
        <v>775</v>
      </c>
      <c r="C386" s="6">
        <f t="shared" si="17"/>
        <v>0.1399999999999995</v>
      </c>
      <c r="F386" s="5" t="e">
        <f t="shared" si="15"/>
        <v>#DIV/0!</v>
      </c>
    </row>
    <row r="387" spans="2:6" ht="15.75" hidden="1" outlineLevel="1">
      <c r="B387" s="1">
        <v>776</v>
      </c>
      <c r="C387" s="6">
        <f t="shared" si="17"/>
        <v>0.1387999999999995</v>
      </c>
      <c r="F387" s="5" t="e">
        <f t="shared" si="15"/>
        <v>#DIV/0!</v>
      </c>
    </row>
    <row r="388" spans="2:6" ht="15.75" hidden="1" outlineLevel="1">
      <c r="B388" s="1">
        <v>777</v>
      </c>
      <c r="C388" s="6">
        <f t="shared" si="17"/>
        <v>0.1375999999999995</v>
      </c>
      <c r="F388" s="5" t="e">
        <f t="shared" si="15"/>
        <v>#DIV/0!</v>
      </c>
    </row>
    <row r="389" spans="2:6" ht="15.75" hidden="1" outlineLevel="1">
      <c r="B389" s="1">
        <v>778</v>
      </c>
      <c r="C389" s="6">
        <f t="shared" si="17"/>
        <v>0.1363999999999995</v>
      </c>
      <c r="F389" s="5" t="e">
        <f t="shared" si="15"/>
        <v>#DIV/0!</v>
      </c>
    </row>
    <row r="390" spans="2:6" ht="15.75" hidden="1" outlineLevel="1">
      <c r="B390" s="1">
        <v>779</v>
      </c>
      <c r="C390" s="6">
        <f t="shared" si="17"/>
        <v>0.1351999999999995</v>
      </c>
      <c r="F390" s="5" t="e">
        <f t="shared" si="15"/>
        <v>#DIV/0!</v>
      </c>
    </row>
    <row r="391" spans="2:6" ht="15.75" hidden="1" outlineLevel="1">
      <c r="B391" s="1">
        <v>780</v>
      </c>
      <c r="C391" s="6">
        <f t="shared" si="17"/>
        <v>0.13399999999999948</v>
      </c>
      <c r="F391" s="5" t="e">
        <f t="shared" si="15"/>
        <v>#DIV/0!</v>
      </c>
    </row>
    <row r="392" spans="2:6" ht="15.75" hidden="1" outlineLevel="1">
      <c r="B392" s="1">
        <v>781</v>
      </c>
      <c r="C392" s="6">
        <f t="shared" si="17"/>
        <v>0.13279999999999947</v>
      </c>
      <c r="F392" s="5" t="e">
        <f aca="true" t="shared" si="18" ref="F392:F455">SQRT(C392/E392)</f>
        <v>#DIV/0!</v>
      </c>
    </row>
    <row r="393" spans="2:6" ht="15.75" hidden="1" outlineLevel="1">
      <c r="B393" s="1">
        <v>782</v>
      </c>
      <c r="C393" s="6">
        <f t="shared" si="17"/>
        <v>0.13159999999999947</v>
      </c>
      <c r="F393" s="5" t="e">
        <f t="shared" si="18"/>
        <v>#DIV/0!</v>
      </c>
    </row>
    <row r="394" spans="2:6" ht="15.75" hidden="1" outlineLevel="1">
      <c r="B394" s="1">
        <v>783</v>
      </c>
      <c r="C394" s="6">
        <f t="shared" si="17"/>
        <v>0.13039999999999946</v>
      </c>
      <c r="F394" s="5" t="e">
        <f t="shared" si="18"/>
        <v>#DIV/0!</v>
      </c>
    </row>
    <row r="395" spans="2:6" ht="15.75" hidden="1" outlineLevel="1">
      <c r="B395" s="1">
        <v>784</v>
      </c>
      <c r="C395" s="6">
        <f t="shared" si="17"/>
        <v>0.12919999999999945</v>
      </c>
      <c r="F395" s="5" t="e">
        <f t="shared" si="18"/>
        <v>#DIV/0!</v>
      </c>
    </row>
    <row r="396" spans="2:6" ht="15.75" hidden="1" outlineLevel="1">
      <c r="B396" s="1">
        <v>785</v>
      </c>
      <c r="C396" s="6">
        <f t="shared" si="17"/>
        <v>0.12799999999999945</v>
      </c>
      <c r="F396" s="5" t="e">
        <f t="shared" si="18"/>
        <v>#DIV/0!</v>
      </c>
    </row>
    <row r="397" spans="2:6" ht="15.75" hidden="1" outlineLevel="1">
      <c r="B397" s="1">
        <v>786</v>
      </c>
      <c r="C397" s="6">
        <f t="shared" si="17"/>
        <v>0.12679999999999944</v>
      </c>
      <c r="F397" s="5" t="e">
        <f t="shared" si="18"/>
        <v>#DIV/0!</v>
      </c>
    </row>
    <row r="398" spans="2:6" ht="15.75" hidden="1" outlineLevel="1">
      <c r="B398" s="1">
        <v>787</v>
      </c>
      <c r="C398" s="6">
        <f t="shared" si="17"/>
        <v>0.12559999999999943</v>
      </c>
      <c r="F398" s="5" t="e">
        <f t="shared" si="18"/>
        <v>#DIV/0!</v>
      </c>
    </row>
    <row r="399" spans="2:6" ht="15.75" hidden="1" outlineLevel="1">
      <c r="B399" s="1">
        <v>788</v>
      </c>
      <c r="C399" s="6">
        <f t="shared" si="17"/>
        <v>0.12439999999999943</v>
      </c>
      <c r="F399" s="5" t="e">
        <f t="shared" si="18"/>
        <v>#DIV/0!</v>
      </c>
    </row>
    <row r="400" spans="2:6" ht="15.75" hidden="1" outlineLevel="1">
      <c r="B400" s="1">
        <v>789</v>
      </c>
      <c r="C400" s="6">
        <f t="shared" si="17"/>
        <v>0.12319999999999942</v>
      </c>
      <c r="F400" s="5" t="e">
        <f t="shared" si="18"/>
        <v>#DIV/0!</v>
      </c>
    </row>
    <row r="401" spans="2:6" ht="15.75" hidden="1" outlineLevel="1">
      <c r="B401" s="1">
        <v>790</v>
      </c>
      <c r="C401" s="6">
        <f t="shared" si="17"/>
        <v>0.12199999999999941</v>
      </c>
      <c r="F401" s="5" t="e">
        <f t="shared" si="18"/>
        <v>#DIV/0!</v>
      </c>
    </row>
    <row r="402" spans="2:6" ht="15.75" hidden="1" outlineLevel="1">
      <c r="B402" s="1">
        <v>791</v>
      </c>
      <c r="C402" s="6">
        <f t="shared" si="17"/>
        <v>0.12079999999999941</v>
      </c>
      <c r="F402" s="5" t="e">
        <f t="shared" si="18"/>
        <v>#DIV/0!</v>
      </c>
    </row>
    <row r="403" spans="2:6" ht="15.75" hidden="1" outlineLevel="1">
      <c r="B403" s="1">
        <v>792</v>
      </c>
      <c r="C403" s="6">
        <f t="shared" si="17"/>
        <v>0.1195999999999994</v>
      </c>
      <c r="F403" s="5" t="e">
        <f t="shared" si="18"/>
        <v>#DIV/0!</v>
      </c>
    </row>
    <row r="404" spans="2:6" ht="15.75" hidden="1" outlineLevel="1">
      <c r="B404" s="1">
        <v>793</v>
      </c>
      <c r="C404" s="6">
        <f t="shared" si="17"/>
        <v>0.1183999999999994</v>
      </c>
      <c r="F404" s="5" t="e">
        <f t="shared" si="18"/>
        <v>#DIV/0!</v>
      </c>
    </row>
    <row r="405" spans="2:6" ht="15.75" hidden="1" outlineLevel="1">
      <c r="B405" s="1">
        <v>794</v>
      </c>
      <c r="C405" s="6">
        <f t="shared" si="17"/>
        <v>0.11719999999999939</v>
      </c>
      <c r="F405" s="5" t="e">
        <f t="shared" si="18"/>
        <v>#DIV/0!</v>
      </c>
    </row>
    <row r="406" spans="2:6" ht="15.75" hidden="1" outlineLevel="1">
      <c r="B406" s="1">
        <v>795</v>
      </c>
      <c r="C406" s="6">
        <f t="shared" si="17"/>
        <v>0.11599999999999938</v>
      </c>
      <c r="F406" s="5" t="e">
        <f t="shared" si="18"/>
        <v>#DIV/0!</v>
      </c>
    </row>
    <row r="407" spans="2:6" ht="15.75" hidden="1" outlineLevel="1">
      <c r="B407" s="1">
        <v>796</v>
      </c>
      <c r="C407" s="6">
        <f t="shared" si="17"/>
        <v>0.11479999999999937</v>
      </c>
      <c r="F407" s="5" t="e">
        <f t="shared" si="18"/>
        <v>#DIV/0!</v>
      </c>
    </row>
    <row r="408" spans="2:6" ht="15.75" hidden="1" outlineLevel="1">
      <c r="B408" s="1">
        <v>797</v>
      </c>
      <c r="C408" s="6">
        <f t="shared" si="17"/>
        <v>0.11359999999999937</v>
      </c>
      <c r="F408" s="5" t="e">
        <f t="shared" si="18"/>
        <v>#DIV/0!</v>
      </c>
    </row>
    <row r="409" spans="2:6" ht="15.75" hidden="1" outlineLevel="1">
      <c r="B409" s="1">
        <v>798</v>
      </c>
      <c r="C409" s="6">
        <f t="shared" si="17"/>
        <v>0.11239999999999936</v>
      </c>
      <c r="F409" s="5" t="e">
        <f t="shared" si="18"/>
        <v>#DIV/0!</v>
      </c>
    </row>
    <row r="410" spans="2:6" ht="15.75" hidden="1" outlineLevel="1">
      <c r="B410" s="1">
        <v>799</v>
      </c>
      <c r="C410" s="6">
        <f t="shared" si="17"/>
        <v>0.11119999999999935</v>
      </c>
      <c r="F410" s="5" t="e">
        <f t="shared" si="18"/>
        <v>#DIV/0!</v>
      </c>
    </row>
    <row r="411" spans="2:6" ht="15.75" collapsed="1">
      <c r="B411" s="1">
        <v>800</v>
      </c>
      <c r="C411" s="7">
        <v>0.11</v>
      </c>
      <c r="D411" s="5">
        <v>0.05</v>
      </c>
      <c r="E411" s="5">
        <v>0.09</v>
      </c>
      <c r="F411" s="5">
        <f t="shared" si="18"/>
        <v>1.1055415967851334</v>
      </c>
    </row>
    <row r="412" spans="1:6" ht="15.75" hidden="1" outlineLevel="1">
      <c r="A412" s="14">
        <f>(C411-C511)/100</f>
        <v>0.0005</v>
      </c>
      <c r="B412" s="1">
        <v>801</v>
      </c>
      <c r="C412" s="6">
        <f aca="true" t="shared" si="19" ref="C412:C443">C411-$A$412</f>
        <v>0.1095</v>
      </c>
      <c r="F412" s="5" t="e">
        <f t="shared" si="18"/>
        <v>#DIV/0!</v>
      </c>
    </row>
    <row r="413" spans="2:6" ht="15.75" hidden="1" outlineLevel="1">
      <c r="B413" s="1">
        <v>802</v>
      </c>
      <c r="C413" s="6">
        <f t="shared" si="19"/>
        <v>0.109</v>
      </c>
      <c r="F413" s="5" t="e">
        <f t="shared" si="18"/>
        <v>#DIV/0!</v>
      </c>
    </row>
    <row r="414" spans="2:6" ht="15.75" hidden="1" outlineLevel="1">
      <c r="B414" s="1">
        <v>803</v>
      </c>
      <c r="C414" s="6">
        <f t="shared" si="19"/>
        <v>0.1085</v>
      </c>
      <c r="F414" s="5" t="e">
        <f t="shared" si="18"/>
        <v>#DIV/0!</v>
      </c>
    </row>
    <row r="415" spans="2:6" ht="15.75" hidden="1" outlineLevel="1">
      <c r="B415" s="1">
        <v>804</v>
      </c>
      <c r="C415" s="6">
        <f t="shared" si="19"/>
        <v>0.108</v>
      </c>
      <c r="F415" s="5" t="e">
        <f t="shared" si="18"/>
        <v>#DIV/0!</v>
      </c>
    </row>
    <row r="416" spans="2:6" ht="15.75" hidden="1" outlineLevel="1">
      <c r="B416" s="1">
        <v>805</v>
      </c>
      <c r="C416" s="6">
        <f t="shared" si="19"/>
        <v>0.1075</v>
      </c>
      <c r="F416" s="5" t="e">
        <f t="shared" si="18"/>
        <v>#DIV/0!</v>
      </c>
    </row>
    <row r="417" spans="2:6" ht="15.75" hidden="1" outlineLevel="1">
      <c r="B417" s="1">
        <v>806</v>
      </c>
      <c r="C417" s="6">
        <f t="shared" si="19"/>
        <v>0.107</v>
      </c>
      <c r="F417" s="5" t="e">
        <f t="shared" si="18"/>
        <v>#DIV/0!</v>
      </c>
    </row>
    <row r="418" spans="2:6" ht="15.75" hidden="1" outlineLevel="1">
      <c r="B418" s="1">
        <v>807</v>
      </c>
      <c r="C418" s="6">
        <f t="shared" si="19"/>
        <v>0.1065</v>
      </c>
      <c r="F418" s="5" t="e">
        <f t="shared" si="18"/>
        <v>#DIV/0!</v>
      </c>
    </row>
    <row r="419" spans="2:6" ht="15.75" hidden="1" outlineLevel="1">
      <c r="B419" s="1">
        <v>808</v>
      </c>
      <c r="C419" s="6">
        <f t="shared" si="19"/>
        <v>0.106</v>
      </c>
      <c r="F419" s="5" t="e">
        <f t="shared" si="18"/>
        <v>#DIV/0!</v>
      </c>
    </row>
    <row r="420" spans="2:6" ht="15.75" hidden="1" outlineLevel="1">
      <c r="B420" s="1">
        <v>809</v>
      </c>
      <c r="C420" s="6">
        <f t="shared" si="19"/>
        <v>0.1055</v>
      </c>
      <c r="F420" s="5" t="e">
        <f t="shared" si="18"/>
        <v>#DIV/0!</v>
      </c>
    </row>
    <row r="421" spans="2:6" ht="15.75" hidden="1" outlineLevel="1">
      <c r="B421" s="1">
        <v>810</v>
      </c>
      <c r="C421" s="6">
        <f t="shared" si="19"/>
        <v>0.105</v>
      </c>
      <c r="F421" s="5" t="e">
        <f t="shared" si="18"/>
        <v>#DIV/0!</v>
      </c>
    </row>
    <row r="422" spans="2:6" ht="15.75" hidden="1" outlineLevel="1">
      <c r="B422" s="1">
        <v>811</v>
      </c>
      <c r="C422" s="6">
        <f t="shared" si="19"/>
        <v>0.1045</v>
      </c>
      <c r="F422" s="5" t="e">
        <f t="shared" si="18"/>
        <v>#DIV/0!</v>
      </c>
    </row>
    <row r="423" spans="2:6" ht="15.75" hidden="1" outlineLevel="1">
      <c r="B423" s="1">
        <v>812</v>
      </c>
      <c r="C423" s="6">
        <f t="shared" si="19"/>
        <v>0.104</v>
      </c>
      <c r="F423" s="5" t="e">
        <f t="shared" si="18"/>
        <v>#DIV/0!</v>
      </c>
    </row>
    <row r="424" spans="2:6" ht="15.75" hidden="1" outlineLevel="1">
      <c r="B424" s="1">
        <v>813</v>
      </c>
      <c r="C424" s="6">
        <f t="shared" si="19"/>
        <v>0.1035</v>
      </c>
      <c r="F424" s="5" t="e">
        <f t="shared" si="18"/>
        <v>#DIV/0!</v>
      </c>
    </row>
    <row r="425" spans="2:6" ht="15.75" hidden="1" outlineLevel="1">
      <c r="B425" s="1">
        <v>814</v>
      </c>
      <c r="C425" s="6">
        <f t="shared" si="19"/>
        <v>0.103</v>
      </c>
      <c r="F425" s="5" t="e">
        <f t="shared" si="18"/>
        <v>#DIV/0!</v>
      </c>
    </row>
    <row r="426" spans="2:6" ht="15.75" hidden="1" outlineLevel="1">
      <c r="B426" s="1">
        <v>815</v>
      </c>
      <c r="C426" s="6">
        <f t="shared" si="19"/>
        <v>0.1025</v>
      </c>
      <c r="F426" s="5" t="e">
        <f t="shared" si="18"/>
        <v>#DIV/0!</v>
      </c>
    </row>
    <row r="427" spans="2:6" ht="15.75" hidden="1" outlineLevel="1">
      <c r="B427" s="1">
        <v>816</v>
      </c>
      <c r="C427" s="6">
        <f t="shared" si="19"/>
        <v>0.102</v>
      </c>
      <c r="F427" s="5" t="e">
        <f t="shared" si="18"/>
        <v>#DIV/0!</v>
      </c>
    </row>
    <row r="428" spans="2:6" ht="15.75" hidden="1" outlineLevel="1">
      <c r="B428" s="1">
        <v>817</v>
      </c>
      <c r="C428" s="6">
        <f t="shared" si="19"/>
        <v>0.10149999999999999</v>
      </c>
      <c r="F428" s="5" t="e">
        <f t="shared" si="18"/>
        <v>#DIV/0!</v>
      </c>
    </row>
    <row r="429" spans="2:6" ht="15.75" hidden="1" outlineLevel="1">
      <c r="B429" s="1">
        <v>818</v>
      </c>
      <c r="C429" s="6">
        <f t="shared" si="19"/>
        <v>0.10099999999999999</v>
      </c>
      <c r="F429" s="5" t="e">
        <f t="shared" si="18"/>
        <v>#DIV/0!</v>
      </c>
    </row>
    <row r="430" spans="2:6" ht="15.75" hidden="1" outlineLevel="1">
      <c r="B430" s="1">
        <v>819</v>
      </c>
      <c r="C430" s="6">
        <f t="shared" si="19"/>
        <v>0.10049999999999999</v>
      </c>
      <c r="F430" s="5" t="e">
        <f t="shared" si="18"/>
        <v>#DIV/0!</v>
      </c>
    </row>
    <row r="431" spans="2:6" ht="15.75" hidden="1" outlineLevel="1">
      <c r="B431" s="1">
        <v>820</v>
      </c>
      <c r="C431" s="6">
        <f t="shared" si="19"/>
        <v>0.09999999999999999</v>
      </c>
      <c r="F431" s="5" t="e">
        <f t="shared" si="18"/>
        <v>#DIV/0!</v>
      </c>
    </row>
    <row r="432" spans="2:6" ht="15.75" hidden="1" outlineLevel="1">
      <c r="B432" s="1">
        <v>821</v>
      </c>
      <c r="C432" s="6">
        <f t="shared" si="19"/>
        <v>0.09949999999999999</v>
      </c>
      <c r="F432" s="5" t="e">
        <f t="shared" si="18"/>
        <v>#DIV/0!</v>
      </c>
    </row>
    <row r="433" spans="2:6" ht="15.75" hidden="1" outlineLevel="1">
      <c r="B433" s="1">
        <v>822</v>
      </c>
      <c r="C433" s="6">
        <f t="shared" si="19"/>
        <v>0.09899999999999999</v>
      </c>
      <c r="F433" s="5" t="e">
        <f t="shared" si="18"/>
        <v>#DIV/0!</v>
      </c>
    </row>
    <row r="434" spans="2:6" ht="15.75" hidden="1" outlineLevel="1">
      <c r="B434" s="1">
        <v>823</v>
      </c>
      <c r="C434" s="6">
        <f t="shared" si="19"/>
        <v>0.09849999999999999</v>
      </c>
      <c r="F434" s="5" t="e">
        <f t="shared" si="18"/>
        <v>#DIV/0!</v>
      </c>
    </row>
    <row r="435" spans="2:6" ht="15.75" hidden="1" outlineLevel="1">
      <c r="B435" s="1">
        <v>824</v>
      </c>
      <c r="C435" s="6">
        <f t="shared" si="19"/>
        <v>0.09799999999999999</v>
      </c>
      <c r="F435" s="5" t="e">
        <f t="shared" si="18"/>
        <v>#DIV/0!</v>
      </c>
    </row>
    <row r="436" spans="2:6" ht="15.75" hidden="1" outlineLevel="1">
      <c r="B436" s="1">
        <v>825</v>
      </c>
      <c r="C436" s="6">
        <f t="shared" si="19"/>
        <v>0.09749999999999999</v>
      </c>
      <c r="F436" s="5" t="e">
        <f t="shared" si="18"/>
        <v>#DIV/0!</v>
      </c>
    </row>
    <row r="437" spans="2:6" ht="15.75" hidden="1" outlineLevel="1">
      <c r="B437" s="1">
        <v>826</v>
      </c>
      <c r="C437" s="6">
        <f t="shared" si="19"/>
        <v>0.09699999999999999</v>
      </c>
      <c r="F437" s="5" t="e">
        <f t="shared" si="18"/>
        <v>#DIV/0!</v>
      </c>
    </row>
    <row r="438" spans="2:6" ht="15.75" hidden="1" outlineLevel="1">
      <c r="B438" s="1">
        <v>827</v>
      </c>
      <c r="C438" s="6">
        <f t="shared" si="19"/>
        <v>0.09649999999999999</v>
      </c>
      <c r="F438" s="5" t="e">
        <f t="shared" si="18"/>
        <v>#DIV/0!</v>
      </c>
    </row>
    <row r="439" spans="2:6" ht="15.75" hidden="1" outlineLevel="1">
      <c r="B439" s="1">
        <v>828</v>
      </c>
      <c r="C439" s="6">
        <f t="shared" si="19"/>
        <v>0.09599999999999999</v>
      </c>
      <c r="F439" s="5" t="e">
        <f t="shared" si="18"/>
        <v>#DIV/0!</v>
      </c>
    </row>
    <row r="440" spans="2:6" ht="15.75" hidden="1" outlineLevel="1">
      <c r="B440" s="1">
        <v>829</v>
      </c>
      <c r="C440" s="6">
        <f t="shared" si="19"/>
        <v>0.09549999999999999</v>
      </c>
      <c r="F440" s="5" t="e">
        <f t="shared" si="18"/>
        <v>#DIV/0!</v>
      </c>
    </row>
    <row r="441" spans="2:6" ht="15.75" hidden="1" outlineLevel="1">
      <c r="B441" s="1">
        <v>830</v>
      </c>
      <c r="C441" s="6">
        <f t="shared" si="19"/>
        <v>0.09499999999999999</v>
      </c>
      <c r="F441" s="5" t="e">
        <f t="shared" si="18"/>
        <v>#DIV/0!</v>
      </c>
    </row>
    <row r="442" spans="2:6" ht="15.75" hidden="1" outlineLevel="1">
      <c r="B442" s="1">
        <v>831</v>
      </c>
      <c r="C442" s="6">
        <f t="shared" si="19"/>
        <v>0.09449999999999999</v>
      </c>
      <c r="F442" s="5" t="e">
        <f t="shared" si="18"/>
        <v>#DIV/0!</v>
      </c>
    </row>
    <row r="443" spans="2:6" ht="15.75" hidden="1" outlineLevel="1">
      <c r="B443" s="1">
        <v>832</v>
      </c>
      <c r="C443" s="6">
        <f t="shared" si="19"/>
        <v>0.09399999999999999</v>
      </c>
      <c r="F443" s="5" t="e">
        <f t="shared" si="18"/>
        <v>#DIV/0!</v>
      </c>
    </row>
    <row r="444" spans="2:6" ht="15.75" hidden="1" outlineLevel="1">
      <c r="B444" s="1">
        <v>833</v>
      </c>
      <c r="C444" s="6">
        <f aca="true" t="shared" si="20" ref="C444:C475">C443-$A$412</f>
        <v>0.09349999999999999</v>
      </c>
      <c r="F444" s="5" t="e">
        <f t="shared" si="18"/>
        <v>#DIV/0!</v>
      </c>
    </row>
    <row r="445" spans="2:6" ht="15.75" hidden="1" outlineLevel="1">
      <c r="B445" s="1">
        <v>834</v>
      </c>
      <c r="C445" s="6">
        <f t="shared" si="20"/>
        <v>0.09299999999999999</v>
      </c>
      <c r="F445" s="5" t="e">
        <f t="shared" si="18"/>
        <v>#DIV/0!</v>
      </c>
    </row>
    <row r="446" spans="2:6" ht="15.75" hidden="1" outlineLevel="1">
      <c r="B446" s="1">
        <v>835</v>
      </c>
      <c r="C446" s="6">
        <f t="shared" si="20"/>
        <v>0.09249999999999999</v>
      </c>
      <c r="F446" s="5" t="e">
        <f t="shared" si="18"/>
        <v>#DIV/0!</v>
      </c>
    </row>
    <row r="447" spans="2:6" ht="15.75" hidden="1" outlineLevel="1">
      <c r="B447" s="1">
        <v>836</v>
      </c>
      <c r="C447" s="6">
        <f t="shared" si="20"/>
        <v>0.09199999999999998</v>
      </c>
      <c r="F447" s="5" t="e">
        <f t="shared" si="18"/>
        <v>#DIV/0!</v>
      </c>
    </row>
    <row r="448" spans="2:6" ht="15.75" hidden="1" outlineLevel="1">
      <c r="B448" s="1">
        <v>837</v>
      </c>
      <c r="C448" s="6">
        <f t="shared" si="20"/>
        <v>0.09149999999999998</v>
      </c>
      <c r="F448" s="5" t="e">
        <f t="shared" si="18"/>
        <v>#DIV/0!</v>
      </c>
    </row>
    <row r="449" spans="2:6" ht="15.75" hidden="1" outlineLevel="1">
      <c r="B449" s="1">
        <v>838</v>
      </c>
      <c r="C449" s="6">
        <f t="shared" si="20"/>
        <v>0.09099999999999998</v>
      </c>
      <c r="F449" s="5" t="e">
        <f t="shared" si="18"/>
        <v>#DIV/0!</v>
      </c>
    </row>
    <row r="450" spans="2:6" ht="15.75" hidden="1" outlineLevel="1">
      <c r="B450" s="1">
        <v>839</v>
      </c>
      <c r="C450" s="6">
        <f t="shared" si="20"/>
        <v>0.09049999999999998</v>
      </c>
      <c r="F450" s="5" t="e">
        <f t="shared" si="18"/>
        <v>#DIV/0!</v>
      </c>
    </row>
    <row r="451" spans="2:6" ht="15.75" hidden="1" outlineLevel="1">
      <c r="B451" s="1">
        <v>840</v>
      </c>
      <c r="C451" s="6">
        <f t="shared" si="20"/>
        <v>0.08999999999999998</v>
      </c>
      <c r="F451" s="5" t="e">
        <f t="shared" si="18"/>
        <v>#DIV/0!</v>
      </c>
    </row>
    <row r="452" spans="2:6" ht="15.75" hidden="1" outlineLevel="1">
      <c r="B452" s="1">
        <v>841</v>
      </c>
      <c r="C452" s="6">
        <f t="shared" si="20"/>
        <v>0.08949999999999998</v>
      </c>
      <c r="F452" s="5" t="e">
        <f t="shared" si="18"/>
        <v>#DIV/0!</v>
      </c>
    </row>
    <row r="453" spans="2:6" ht="15.75" hidden="1" outlineLevel="1">
      <c r="B453" s="1">
        <v>842</v>
      </c>
      <c r="C453" s="6">
        <f t="shared" si="20"/>
        <v>0.08899999999999998</v>
      </c>
      <c r="F453" s="5" t="e">
        <f t="shared" si="18"/>
        <v>#DIV/0!</v>
      </c>
    </row>
    <row r="454" spans="2:6" ht="15.75" hidden="1" outlineLevel="1">
      <c r="B454" s="1">
        <v>843</v>
      </c>
      <c r="C454" s="6">
        <f t="shared" si="20"/>
        <v>0.08849999999999998</v>
      </c>
      <c r="F454" s="5" t="e">
        <f t="shared" si="18"/>
        <v>#DIV/0!</v>
      </c>
    </row>
    <row r="455" spans="2:6" ht="15.75" hidden="1" outlineLevel="1">
      <c r="B455" s="1">
        <v>844</v>
      </c>
      <c r="C455" s="6">
        <f t="shared" si="20"/>
        <v>0.08799999999999998</v>
      </c>
      <c r="F455" s="5" t="e">
        <f t="shared" si="18"/>
        <v>#DIV/0!</v>
      </c>
    </row>
    <row r="456" spans="2:6" ht="15.75" hidden="1" outlineLevel="1">
      <c r="B456" s="1">
        <v>845</v>
      </c>
      <c r="C456" s="6">
        <f t="shared" si="20"/>
        <v>0.08749999999999998</v>
      </c>
      <c r="F456" s="5" t="e">
        <f aca="true" t="shared" si="21" ref="F456:F519">SQRT(C456/E456)</f>
        <v>#DIV/0!</v>
      </c>
    </row>
    <row r="457" spans="2:6" ht="15.75" hidden="1" outlineLevel="1">
      <c r="B457" s="1">
        <v>846</v>
      </c>
      <c r="C457" s="6">
        <f t="shared" si="20"/>
        <v>0.08699999999999998</v>
      </c>
      <c r="F457" s="5" t="e">
        <f t="shared" si="21"/>
        <v>#DIV/0!</v>
      </c>
    </row>
    <row r="458" spans="2:6" ht="15.75" hidden="1" outlineLevel="1">
      <c r="B458" s="1">
        <v>847</v>
      </c>
      <c r="C458" s="6">
        <f t="shared" si="20"/>
        <v>0.08649999999999998</v>
      </c>
      <c r="F458" s="5" t="e">
        <f t="shared" si="21"/>
        <v>#DIV/0!</v>
      </c>
    </row>
    <row r="459" spans="2:6" ht="15.75" hidden="1" outlineLevel="1">
      <c r="B459" s="1">
        <v>848</v>
      </c>
      <c r="C459" s="6">
        <f t="shared" si="20"/>
        <v>0.08599999999999998</v>
      </c>
      <c r="F459" s="5" t="e">
        <f t="shared" si="21"/>
        <v>#DIV/0!</v>
      </c>
    </row>
    <row r="460" spans="2:6" ht="15.75" hidden="1" outlineLevel="1">
      <c r="B460" s="1">
        <v>849</v>
      </c>
      <c r="C460" s="6">
        <f t="shared" si="20"/>
        <v>0.08549999999999998</v>
      </c>
      <c r="F460" s="5" t="e">
        <f t="shared" si="21"/>
        <v>#DIV/0!</v>
      </c>
    </row>
    <row r="461" spans="2:6" ht="15.75" hidden="1" outlineLevel="1">
      <c r="B461" s="1">
        <v>850</v>
      </c>
      <c r="C461" s="6">
        <f t="shared" si="20"/>
        <v>0.08499999999999998</v>
      </c>
      <c r="F461" s="5" t="e">
        <f t="shared" si="21"/>
        <v>#DIV/0!</v>
      </c>
    </row>
    <row r="462" spans="2:6" ht="15.75" hidden="1" outlineLevel="1">
      <c r="B462" s="1">
        <v>851</v>
      </c>
      <c r="C462" s="6">
        <f t="shared" si="20"/>
        <v>0.08449999999999998</v>
      </c>
      <c r="F462" s="5" t="e">
        <f t="shared" si="21"/>
        <v>#DIV/0!</v>
      </c>
    </row>
    <row r="463" spans="2:6" ht="15.75" hidden="1" outlineLevel="1">
      <c r="B463" s="1">
        <v>852</v>
      </c>
      <c r="C463" s="6">
        <f t="shared" si="20"/>
        <v>0.08399999999999998</v>
      </c>
      <c r="F463" s="5" t="e">
        <f t="shared" si="21"/>
        <v>#DIV/0!</v>
      </c>
    </row>
    <row r="464" spans="2:6" ht="15.75" hidden="1" outlineLevel="1">
      <c r="B464" s="1">
        <v>853</v>
      </c>
      <c r="C464" s="6">
        <f t="shared" si="20"/>
        <v>0.08349999999999998</v>
      </c>
      <c r="F464" s="5" t="e">
        <f t="shared" si="21"/>
        <v>#DIV/0!</v>
      </c>
    </row>
    <row r="465" spans="2:6" ht="15.75" hidden="1" outlineLevel="1">
      <c r="B465" s="1">
        <v>854</v>
      </c>
      <c r="C465" s="6">
        <f t="shared" si="20"/>
        <v>0.08299999999999998</v>
      </c>
      <c r="F465" s="5" t="e">
        <f t="shared" si="21"/>
        <v>#DIV/0!</v>
      </c>
    </row>
    <row r="466" spans="2:6" ht="15.75" hidden="1" outlineLevel="1">
      <c r="B466" s="1">
        <v>855</v>
      </c>
      <c r="C466" s="6">
        <f t="shared" si="20"/>
        <v>0.08249999999999998</v>
      </c>
      <c r="F466" s="5" t="e">
        <f t="shared" si="21"/>
        <v>#DIV/0!</v>
      </c>
    </row>
    <row r="467" spans="2:6" ht="15.75" hidden="1" outlineLevel="1">
      <c r="B467" s="1">
        <v>856</v>
      </c>
      <c r="C467" s="6">
        <f t="shared" si="20"/>
        <v>0.08199999999999998</v>
      </c>
      <c r="F467" s="5" t="e">
        <f t="shared" si="21"/>
        <v>#DIV/0!</v>
      </c>
    </row>
    <row r="468" spans="2:6" ht="15.75" hidden="1" outlineLevel="1">
      <c r="B468" s="1">
        <v>857</v>
      </c>
      <c r="C468" s="6">
        <f t="shared" si="20"/>
        <v>0.08149999999999998</v>
      </c>
      <c r="F468" s="5" t="e">
        <f t="shared" si="21"/>
        <v>#DIV/0!</v>
      </c>
    </row>
    <row r="469" spans="2:6" ht="15.75" hidden="1" outlineLevel="1">
      <c r="B469" s="1">
        <v>858</v>
      </c>
      <c r="C469" s="6">
        <f t="shared" si="20"/>
        <v>0.08099999999999997</v>
      </c>
      <c r="F469" s="5" t="e">
        <f t="shared" si="21"/>
        <v>#DIV/0!</v>
      </c>
    </row>
    <row r="470" spans="2:6" ht="15.75" hidden="1" outlineLevel="1">
      <c r="B470" s="1">
        <v>859</v>
      </c>
      <c r="C470" s="6">
        <f t="shared" si="20"/>
        <v>0.08049999999999997</v>
      </c>
      <c r="F470" s="5" t="e">
        <f t="shared" si="21"/>
        <v>#DIV/0!</v>
      </c>
    </row>
    <row r="471" spans="2:6" ht="15.75" hidden="1" outlineLevel="1">
      <c r="B471" s="1">
        <v>860</v>
      </c>
      <c r="C471" s="6">
        <f t="shared" si="20"/>
        <v>0.07999999999999997</v>
      </c>
      <c r="F471" s="5" t="e">
        <f t="shared" si="21"/>
        <v>#DIV/0!</v>
      </c>
    </row>
    <row r="472" spans="2:6" ht="15.75" hidden="1" outlineLevel="1">
      <c r="B472" s="1">
        <v>861</v>
      </c>
      <c r="C472" s="6">
        <f t="shared" si="20"/>
        <v>0.07949999999999997</v>
      </c>
      <c r="F472" s="5" t="e">
        <f t="shared" si="21"/>
        <v>#DIV/0!</v>
      </c>
    </row>
    <row r="473" spans="2:6" ht="15.75" hidden="1" outlineLevel="1">
      <c r="B473" s="1">
        <v>862</v>
      </c>
      <c r="C473" s="6">
        <f t="shared" si="20"/>
        <v>0.07899999999999997</v>
      </c>
      <c r="F473" s="5" t="e">
        <f t="shared" si="21"/>
        <v>#DIV/0!</v>
      </c>
    </row>
    <row r="474" spans="2:6" ht="15.75" hidden="1" outlineLevel="1">
      <c r="B474" s="1">
        <v>863</v>
      </c>
      <c r="C474" s="6">
        <f t="shared" si="20"/>
        <v>0.07849999999999997</v>
      </c>
      <c r="F474" s="5" t="e">
        <f t="shared" si="21"/>
        <v>#DIV/0!</v>
      </c>
    </row>
    <row r="475" spans="2:6" ht="15.75" hidden="1" outlineLevel="1">
      <c r="B475" s="1">
        <v>864</v>
      </c>
      <c r="C475" s="6">
        <f t="shared" si="20"/>
        <v>0.07799999999999997</v>
      </c>
      <c r="F475" s="5" t="e">
        <f t="shared" si="21"/>
        <v>#DIV/0!</v>
      </c>
    </row>
    <row r="476" spans="2:6" ht="15.75" hidden="1" outlineLevel="1">
      <c r="B476" s="1">
        <v>865</v>
      </c>
      <c r="C476" s="6">
        <f aca="true" t="shared" si="22" ref="C476:C510">C475-$A$412</f>
        <v>0.07749999999999997</v>
      </c>
      <c r="F476" s="5" t="e">
        <f t="shared" si="21"/>
        <v>#DIV/0!</v>
      </c>
    </row>
    <row r="477" spans="2:6" ht="15.75" hidden="1" outlineLevel="1">
      <c r="B477" s="1">
        <v>866</v>
      </c>
      <c r="C477" s="6">
        <f t="shared" si="22"/>
        <v>0.07699999999999997</v>
      </c>
      <c r="F477" s="5" t="e">
        <f t="shared" si="21"/>
        <v>#DIV/0!</v>
      </c>
    </row>
    <row r="478" spans="2:6" ht="15.75" hidden="1" outlineLevel="1">
      <c r="B478" s="1">
        <v>867</v>
      </c>
      <c r="C478" s="6">
        <f t="shared" si="22"/>
        <v>0.07649999999999997</v>
      </c>
      <c r="F478" s="5" t="e">
        <f t="shared" si="21"/>
        <v>#DIV/0!</v>
      </c>
    </row>
    <row r="479" spans="2:6" ht="15.75" hidden="1" outlineLevel="1">
      <c r="B479" s="1">
        <v>868</v>
      </c>
      <c r="C479" s="6">
        <f t="shared" si="22"/>
        <v>0.07599999999999997</v>
      </c>
      <c r="F479" s="5" t="e">
        <f t="shared" si="21"/>
        <v>#DIV/0!</v>
      </c>
    </row>
    <row r="480" spans="2:6" ht="15.75" hidden="1" outlineLevel="1">
      <c r="B480" s="1">
        <v>869</v>
      </c>
      <c r="C480" s="6">
        <f t="shared" si="22"/>
        <v>0.07549999999999997</v>
      </c>
      <c r="F480" s="5" t="e">
        <f t="shared" si="21"/>
        <v>#DIV/0!</v>
      </c>
    </row>
    <row r="481" spans="2:6" ht="15.75" hidden="1" outlineLevel="1">
      <c r="B481" s="1">
        <v>870</v>
      </c>
      <c r="C481" s="6">
        <f t="shared" si="22"/>
        <v>0.07499999999999997</v>
      </c>
      <c r="F481" s="5" t="e">
        <f t="shared" si="21"/>
        <v>#DIV/0!</v>
      </c>
    </row>
    <row r="482" spans="2:6" ht="15.75" hidden="1" outlineLevel="1">
      <c r="B482" s="1">
        <v>871</v>
      </c>
      <c r="C482" s="6">
        <f t="shared" si="22"/>
        <v>0.07449999999999997</v>
      </c>
      <c r="F482" s="5" t="e">
        <f t="shared" si="21"/>
        <v>#DIV/0!</v>
      </c>
    </row>
    <row r="483" spans="2:6" ht="15.75" hidden="1" outlineLevel="1">
      <c r="B483" s="1">
        <v>872</v>
      </c>
      <c r="C483" s="6">
        <f t="shared" si="22"/>
        <v>0.07399999999999997</v>
      </c>
      <c r="F483" s="5" t="e">
        <f t="shared" si="21"/>
        <v>#DIV/0!</v>
      </c>
    </row>
    <row r="484" spans="2:6" ht="15.75" hidden="1" outlineLevel="1">
      <c r="B484" s="1">
        <v>873</v>
      </c>
      <c r="C484" s="6">
        <f t="shared" si="22"/>
        <v>0.07349999999999997</v>
      </c>
      <c r="F484" s="5" t="e">
        <f t="shared" si="21"/>
        <v>#DIV/0!</v>
      </c>
    </row>
    <row r="485" spans="2:6" ht="15.75" hidden="1" outlineLevel="1">
      <c r="B485" s="1">
        <v>874</v>
      </c>
      <c r="C485" s="6">
        <f t="shared" si="22"/>
        <v>0.07299999999999997</v>
      </c>
      <c r="F485" s="5" t="e">
        <f t="shared" si="21"/>
        <v>#DIV/0!</v>
      </c>
    </row>
    <row r="486" spans="2:6" ht="15.75" hidden="1" outlineLevel="1">
      <c r="B486" s="1">
        <v>875</v>
      </c>
      <c r="C486" s="6">
        <f t="shared" si="22"/>
        <v>0.07249999999999997</v>
      </c>
      <c r="F486" s="5" t="e">
        <f t="shared" si="21"/>
        <v>#DIV/0!</v>
      </c>
    </row>
    <row r="487" spans="2:6" ht="15.75" hidden="1" outlineLevel="1">
      <c r="B487" s="1">
        <v>876</v>
      </c>
      <c r="C487" s="6">
        <f t="shared" si="22"/>
        <v>0.07199999999999997</v>
      </c>
      <c r="F487" s="5" t="e">
        <f t="shared" si="21"/>
        <v>#DIV/0!</v>
      </c>
    </row>
    <row r="488" spans="2:6" ht="15.75" hidden="1" outlineLevel="1">
      <c r="B488" s="1">
        <v>877</v>
      </c>
      <c r="C488" s="6">
        <f t="shared" si="22"/>
        <v>0.07149999999999997</v>
      </c>
      <c r="F488" s="5" t="e">
        <f t="shared" si="21"/>
        <v>#DIV/0!</v>
      </c>
    </row>
    <row r="489" spans="2:6" ht="15.75" hidden="1" outlineLevel="1">
      <c r="B489" s="1">
        <v>878</v>
      </c>
      <c r="C489" s="6">
        <f t="shared" si="22"/>
        <v>0.07099999999999997</v>
      </c>
      <c r="F489" s="5" t="e">
        <f t="shared" si="21"/>
        <v>#DIV/0!</v>
      </c>
    </row>
    <row r="490" spans="2:6" ht="15.75" hidden="1" outlineLevel="1">
      <c r="B490" s="1">
        <v>879</v>
      </c>
      <c r="C490" s="6">
        <f t="shared" si="22"/>
        <v>0.07049999999999997</v>
      </c>
      <c r="F490" s="5" t="e">
        <f t="shared" si="21"/>
        <v>#DIV/0!</v>
      </c>
    </row>
    <row r="491" spans="2:6" ht="15.75" hidden="1" outlineLevel="1">
      <c r="B491" s="1">
        <v>880</v>
      </c>
      <c r="C491" s="6">
        <f t="shared" si="22"/>
        <v>0.06999999999999997</v>
      </c>
      <c r="F491" s="5" t="e">
        <f t="shared" si="21"/>
        <v>#DIV/0!</v>
      </c>
    </row>
    <row r="492" spans="2:6" ht="15.75" hidden="1" outlineLevel="1">
      <c r="B492" s="1">
        <v>881</v>
      </c>
      <c r="C492" s="6">
        <f t="shared" si="22"/>
        <v>0.06949999999999996</v>
      </c>
      <c r="F492" s="5" t="e">
        <f t="shared" si="21"/>
        <v>#DIV/0!</v>
      </c>
    </row>
    <row r="493" spans="2:6" ht="15.75" hidden="1" outlineLevel="1">
      <c r="B493" s="1">
        <v>882</v>
      </c>
      <c r="C493" s="6">
        <f t="shared" si="22"/>
        <v>0.06899999999999996</v>
      </c>
      <c r="F493" s="5" t="e">
        <f t="shared" si="21"/>
        <v>#DIV/0!</v>
      </c>
    </row>
    <row r="494" spans="2:6" ht="15.75" hidden="1" outlineLevel="1">
      <c r="B494" s="1">
        <v>883</v>
      </c>
      <c r="C494" s="6">
        <f t="shared" si="22"/>
        <v>0.06849999999999996</v>
      </c>
      <c r="F494" s="5" t="e">
        <f t="shared" si="21"/>
        <v>#DIV/0!</v>
      </c>
    </row>
    <row r="495" spans="2:6" ht="15.75" hidden="1" outlineLevel="1">
      <c r="B495" s="1">
        <v>884</v>
      </c>
      <c r="C495" s="6">
        <f t="shared" si="22"/>
        <v>0.06799999999999996</v>
      </c>
      <c r="F495" s="5" t="e">
        <f t="shared" si="21"/>
        <v>#DIV/0!</v>
      </c>
    </row>
    <row r="496" spans="2:6" ht="15.75" hidden="1" outlineLevel="1">
      <c r="B496" s="1">
        <v>885</v>
      </c>
      <c r="C496" s="6">
        <f t="shared" si="22"/>
        <v>0.06749999999999996</v>
      </c>
      <c r="F496" s="5" t="e">
        <f t="shared" si="21"/>
        <v>#DIV/0!</v>
      </c>
    </row>
    <row r="497" spans="2:6" ht="15.75" hidden="1" outlineLevel="1">
      <c r="B497" s="1">
        <v>886</v>
      </c>
      <c r="C497" s="6">
        <f t="shared" si="22"/>
        <v>0.06699999999999996</v>
      </c>
      <c r="F497" s="5" t="e">
        <f t="shared" si="21"/>
        <v>#DIV/0!</v>
      </c>
    </row>
    <row r="498" spans="2:6" ht="15.75" hidden="1" outlineLevel="1">
      <c r="B498" s="1">
        <v>887</v>
      </c>
      <c r="C498" s="6">
        <f t="shared" si="22"/>
        <v>0.06649999999999996</v>
      </c>
      <c r="F498" s="5" t="e">
        <f t="shared" si="21"/>
        <v>#DIV/0!</v>
      </c>
    </row>
    <row r="499" spans="2:6" ht="15.75" hidden="1" outlineLevel="1">
      <c r="B499" s="1">
        <v>888</v>
      </c>
      <c r="C499" s="6">
        <f t="shared" si="22"/>
        <v>0.06599999999999996</v>
      </c>
      <c r="F499" s="5" t="e">
        <f t="shared" si="21"/>
        <v>#DIV/0!</v>
      </c>
    </row>
    <row r="500" spans="2:6" ht="15.75" hidden="1" outlineLevel="1">
      <c r="B500" s="1">
        <v>889</v>
      </c>
      <c r="C500" s="6">
        <f t="shared" si="22"/>
        <v>0.06549999999999996</v>
      </c>
      <c r="F500" s="5" t="e">
        <f t="shared" si="21"/>
        <v>#DIV/0!</v>
      </c>
    </row>
    <row r="501" spans="2:6" ht="15.75" hidden="1" outlineLevel="1">
      <c r="B501" s="1">
        <v>890</v>
      </c>
      <c r="C501" s="6">
        <f t="shared" si="22"/>
        <v>0.06499999999999996</v>
      </c>
      <c r="F501" s="5" t="e">
        <f t="shared" si="21"/>
        <v>#DIV/0!</v>
      </c>
    </row>
    <row r="502" spans="2:6" ht="15.75" hidden="1" outlineLevel="1">
      <c r="B502" s="1">
        <v>891</v>
      </c>
      <c r="C502" s="6">
        <f t="shared" si="22"/>
        <v>0.06449999999999996</v>
      </c>
      <c r="F502" s="5" t="e">
        <f t="shared" si="21"/>
        <v>#DIV/0!</v>
      </c>
    </row>
    <row r="503" spans="2:6" ht="15.75" hidden="1" outlineLevel="1">
      <c r="B503" s="1">
        <v>892</v>
      </c>
      <c r="C503" s="6">
        <f t="shared" si="22"/>
        <v>0.06399999999999996</v>
      </c>
      <c r="F503" s="5" t="e">
        <f t="shared" si="21"/>
        <v>#DIV/0!</v>
      </c>
    </row>
    <row r="504" spans="2:6" ht="15.75" hidden="1" outlineLevel="1">
      <c r="B504" s="1">
        <v>893</v>
      </c>
      <c r="C504" s="6">
        <f t="shared" si="22"/>
        <v>0.06349999999999996</v>
      </c>
      <c r="F504" s="5" t="e">
        <f t="shared" si="21"/>
        <v>#DIV/0!</v>
      </c>
    </row>
    <row r="505" spans="2:6" ht="15.75" hidden="1" outlineLevel="1">
      <c r="B505" s="1">
        <v>894</v>
      </c>
      <c r="C505" s="6">
        <f t="shared" si="22"/>
        <v>0.06299999999999996</v>
      </c>
      <c r="F505" s="5" t="e">
        <f t="shared" si="21"/>
        <v>#DIV/0!</v>
      </c>
    </row>
    <row r="506" spans="2:6" ht="15.75" hidden="1" outlineLevel="1">
      <c r="B506" s="1">
        <v>895</v>
      </c>
      <c r="C506" s="6">
        <f t="shared" si="22"/>
        <v>0.06249999999999996</v>
      </c>
      <c r="F506" s="5" t="e">
        <f t="shared" si="21"/>
        <v>#DIV/0!</v>
      </c>
    </row>
    <row r="507" spans="2:6" ht="15.75" hidden="1" outlineLevel="1">
      <c r="B507" s="1">
        <v>896</v>
      </c>
      <c r="C507" s="6">
        <f t="shared" si="22"/>
        <v>0.06199999999999996</v>
      </c>
      <c r="F507" s="5" t="e">
        <f t="shared" si="21"/>
        <v>#DIV/0!</v>
      </c>
    </row>
    <row r="508" spans="2:6" ht="15.75" hidden="1" outlineLevel="1">
      <c r="B508" s="1">
        <v>897</v>
      </c>
      <c r="C508" s="6">
        <f t="shared" si="22"/>
        <v>0.06149999999999996</v>
      </c>
      <c r="F508" s="5" t="e">
        <f t="shared" si="21"/>
        <v>#DIV/0!</v>
      </c>
    </row>
    <row r="509" spans="2:6" ht="15.75" hidden="1" outlineLevel="1">
      <c r="B509" s="1">
        <v>898</v>
      </c>
      <c r="C509" s="6">
        <f t="shared" si="22"/>
        <v>0.06099999999999996</v>
      </c>
      <c r="F509" s="5" t="e">
        <f t="shared" si="21"/>
        <v>#DIV/0!</v>
      </c>
    </row>
    <row r="510" spans="2:6" ht="15.75" hidden="1" outlineLevel="1">
      <c r="B510" s="1">
        <v>899</v>
      </c>
      <c r="C510" s="6">
        <f t="shared" si="22"/>
        <v>0.06049999999999996</v>
      </c>
      <c r="F510" s="5" t="e">
        <f t="shared" si="21"/>
        <v>#DIV/0!</v>
      </c>
    </row>
    <row r="511" spans="2:6" ht="15.75" collapsed="1">
      <c r="B511" s="1">
        <v>900</v>
      </c>
      <c r="C511" s="7">
        <v>0.06</v>
      </c>
      <c r="D511" s="5">
        <v>0.0375</v>
      </c>
      <c r="E511" s="5">
        <v>0.0675</v>
      </c>
      <c r="F511" s="5">
        <f t="shared" si="21"/>
        <v>0.9428090415820634</v>
      </c>
    </row>
    <row r="512" spans="1:6" ht="15.75" hidden="1" outlineLevel="1">
      <c r="A512" s="14">
        <f>(C511-C611)/100</f>
        <v>0.00019999999999999998</v>
      </c>
      <c r="B512" s="1">
        <v>901</v>
      </c>
      <c r="C512" s="6">
        <f aca="true" t="shared" si="23" ref="C512:C543">C511-$A$512</f>
        <v>0.0598</v>
      </c>
      <c r="F512" s="5" t="e">
        <f t="shared" si="21"/>
        <v>#DIV/0!</v>
      </c>
    </row>
    <row r="513" spans="2:6" ht="15.75" hidden="1" outlineLevel="1">
      <c r="B513" s="1">
        <v>902</v>
      </c>
      <c r="C513" s="6">
        <f t="shared" si="23"/>
        <v>0.0596</v>
      </c>
      <c r="F513" s="5" t="e">
        <f t="shared" si="21"/>
        <v>#DIV/0!</v>
      </c>
    </row>
    <row r="514" spans="2:6" ht="15.75" hidden="1" outlineLevel="1">
      <c r="B514" s="1">
        <v>903</v>
      </c>
      <c r="C514" s="6">
        <f t="shared" si="23"/>
        <v>0.0594</v>
      </c>
      <c r="F514" s="5" t="e">
        <f t="shared" si="21"/>
        <v>#DIV/0!</v>
      </c>
    </row>
    <row r="515" spans="2:6" ht="15.75" hidden="1" outlineLevel="1">
      <c r="B515" s="1">
        <v>904</v>
      </c>
      <c r="C515" s="6">
        <f t="shared" si="23"/>
        <v>0.0592</v>
      </c>
      <c r="F515" s="5" t="e">
        <f t="shared" si="21"/>
        <v>#DIV/0!</v>
      </c>
    </row>
    <row r="516" spans="2:6" ht="15.75" hidden="1" outlineLevel="1">
      <c r="B516" s="1">
        <v>905</v>
      </c>
      <c r="C516" s="6">
        <f t="shared" si="23"/>
        <v>0.059000000000000004</v>
      </c>
      <c r="F516" s="5" t="e">
        <f t="shared" si="21"/>
        <v>#DIV/0!</v>
      </c>
    </row>
    <row r="517" spans="2:6" ht="15.75" hidden="1" outlineLevel="1">
      <c r="B517" s="1">
        <v>906</v>
      </c>
      <c r="C517" s="6">
        <f t="shared" si="23"/>
        <v>0.058800000000000005</v>
      </c>
      <c r="F517" s="5" t="e">
        <f t="shared" si="21"/>
        <v>#DIV/0!</v>
      </c>
    </row>
    <row r="518" spans="2:6" ht="15.75" hidden="1" outlineLevel="1">
      <c r="B518" s="1">
        <v>907</v>
      </c>
      <c r="C518" s="6">
        <f t="shared" si="23"/>
        <v>0.058600000000000006</v>
      </c>
      <c r="F518" s="5" t="e">
        <f t="shared" si="21"/>
        <v>#DIV/0!</v>
      </c>
    </row>
    <row r="519" spans="2:6" ht="15.75" hidden="1" outlineLevel="1">
      <c r="B519" s="1">
        <v>908</v>
      </c>
      <c r="C519" s="6">
        <f t="shared" si="23"/>
        <v>0.05840000000000001</v>
      </c>
      <c r="F519" s="5" t="e">
        <f t="shared" si="21"/>
        <v>#DIV/0!</v>
      </c>
    </row>
    <row r="520" spans="2:6" ht="15.75" hidden="1" outlineLevel="1">
      <c r="B520" s="1">
        <v>909</v>
      </c>
      <c r="C520" s="6">
        <f t="shared" si="23"/>
        <v>0.05820000000000001</v>
      </c>
      <c r="F520" s="5" t="e">
        <f aca="true" t="shared" si="24" ref="F520:F583">SQRT(C520/E520)</f>
        <v>#DIV/0!</v>
      </c>
    </row>
    <row r="521" spans="2:6" ht="15.75" hidden="1" outlineLevel="1">
      <c r="B521" s="1">
        <v>910</v>
      </c>
      <c r="C521" s="6">
        <f t="shared" si="23"/>
        <v>0.05800000000000001</v>
      </c>
      <c r="F521" s="5" t="e">
        <f t="shared" si="24"/>
        <v>#DIV/0!</v>
      </c>
    </row>
    <row r="522" spans="2:6" ht="15.75" hidden="1" outlineLevel="1">
      <c r="B522" s="1">
        <v>911</v>
      </c>
      <c r="C522" s="6">
        <f t="shared" si="23"/>
        <v>0.05780000000000001</v>
      </c>
      <c r="F522" s="5" t="e">
        <f t="shared" si="24"/>
        <v>#DIV/0!</v>
      </c>
    </row>
    <row r="523" spans="2:6" ht="15.75" hidden="1" outlineLevel="1">
      <c r="B523" s="1">
        <v>912</v>
      </c>
      <c r="C523" s="6">
        <f t="shared" si="23"/>
        <v>0.05760000000000001</v>
      </c>
      <c r="F523" s="5" t="e">
        <f t="shared" si="24"/>
        <v>#DIV/0!</v>
      </c>
    </row>
    <row r="524" spans="2:6" ht="15.75" hidden="1" outlineLevel="1">
      <c r="B524" s="1">
        <v>913</v>
      </c>
      <c r="C524" s="6">
        <f t="shared" si="23"/>
        <v>0.057400000000000014</v>
      </c>
      <c r="F524" s="5" t="e">
        <f t="shared" si="24"/>
        <v>#DIV/0!</v>
      </c>
    </row>
    <row r="525" spans="2:6" ht="15.75" hidden="1" outlineLevel="1">
      <c r="B525" s="1">
        <v>914</v>
      </c>
      <c r="C525" s="6">
        <f t="shared" si="23"/>
        <v>0.057200000000000015</v>
      </c>
      <c r="F525" s="5" t="e">
        <f t="shared" si="24"/>
        <v>#DIV/0!</v>
      </c>
    </row>
    <row r="526" spans="2:6" ht="15.75" hidden="1" outlineLevel="1">
      <c r="B526" s="1">
        <v>915</v>
      </c>
      <c r="C526" s="6">
        <f t="shared" si="23"/>
        <v>0.057000000000000016</v>
      </c>
      <c r="F526" s="5" t="e">
        <f t="shared" si="24"/>
        <v>#DIV/0!</v>
      </c>
    </row>
    <row r="527" spans="2:6" ht="15.75" hidden="1" outlineLevel="1">
      <c r="B527" s="1">
        <v>916</v>
      </c>
      <c r="C527" s="6">
        <f t="shared" si="23"/>
        <v>0.05680000000000002</v>
      </c>
      <c r="F527" s="5" t="e">
        <f t="shared" si="24"/>
        <v>#DIV/0!</v>
      </c>
    </row>
    <row r="528" spans="2:6" ht="15.75" hidden="1" outlineLevel="1">
      <c r="B528" s="1">
        <v>917</v>
      </c>
      <c r="C528" s="6">
        <f t="shared" si="23"/>
        <v>0.05660000000000002</v>
      </c>
      <c r="F528" s="5" t="e">
        <f t="shared" si="24"/>
        <v>#DIV/0!</v>
      </c>
    </row>
    <row r="529" spans="2:6" ht="15.75" hidden="1" outlineLevel="1">
      <c r="B529" s="1">
        <v>918</v>
      </c>
      <c r="C529" s="6">
        <f t="shared" si="23"/>
        <v>0.05640000000000002</v>
      </c>
      <c r="F529" s="5" t="e">
        <f t="shared" si="24"/>
        <v>#DIV/0!</v>
      </c>
    </row>
    <row r="530" spans="2:6" ht="15.75" hidden="1" outlineLevel="1">
      <c r="B530" s="1">
        <v>919</v>
      </c>
      <c r="C530" s="6">
        <f t="shared" si="23"/>
        <v>0.05620000000000002</v>
      </c>
      <c r="F530" s="5" t="e">
        <f t="shared" si="24"/>
        <v>#DIV/0!</v>
      </c>
    </row>
    <row r="531" spans="2:6" ht="15.75" hidden="1" outlineLevel="1">
      <c r="B531" s="1">
        <v>920</v>
      </c>
      <c r="C531" s="6">
        <f t="shared" si="23"/>
        <v>0.05600000000000002</v>
      </c>
      <c r="F531" s="5" t="e">
        <f t="shared" si="24"/>
        <v>#DIV/0!</v>
      </c>
    </row>
    <row r="532" spans="2:6" ht="15.75" hidden="1" outlineLevel="1">
      <c r="B532" s="1">
        <v>921</v>
      </c>
      <c r="C532" s="6">
        <f t="shared" si="23"/>
        <v>0.05580000000000002</v>
      </c>
      <c r="F532" s="5" t="e">
        <f t="shared" si="24"/>
        <v>#DIV/0!</v>
      </c>
    </row>
    <row r="533" spans="2:6" ht="15.75" hidden="1" outlineLevel="1">
      <c r="B533" s="1">
        <v>922</v>
      </c>
      <c r="C533" s="6">
        <f t="shared" si="23"/>
        <v>0.055600000000000024</v>
      </c>
      <c r="F533" s="5" t="e">
        <f t="shared" si="24"/>
        <v>#DIV/0!</v>
      </c>
    </row>
    <row r="534" spans="2:6" ht="15.75" hidden="1" outlineLevel="1">
      <c r="B534" s="1">
        <v>923</v>
      </c>
      <c r="C534" s="6">
        <f t="shared" si="23"/>
        <v>0.055400000000000026</v>
      </c>
      <c r="F534" s="5" t="e">
        <f t="shared" si="24"/>
        <v>#DIV/0!</v>
      </c>
    </row>
    <row r="535" spans="2:6" ht="15.75" hidden="1" outlineLevel="1">
      <c r="B535" s="1">
        <v>924</v>
      </c>
      <c r="C535" s="6">
        <f t="shared" si="23"/>
        <v>0.05520000000000003</v>
      </c>
      <c r="F535" s="5" t="e">
        <f t="shared" si="24"/>
        <v>#DIV/0!</v>
      </c>
    </row>
    <row r="536" spans="2:6" ht="15.75" hidden="1" outlineLevel="1">
      <c r="B536" s="1">
        <v>925</v>
      </c>
      <c r="C536" s="6">
        <f t="shared" si="23"/>
        <v>0.05500000000000003</v>
      </c>
      <c r="F536" s="5" t="e">
        <f t="shared" si="24"/>
        <v>#DIV/0!</v>
      </c>
    </row>
    <row r="537" spans="2:6" ht="15.75" hidden="1" outlineLevel="1">
      <c r="B537" s="1">
        <v>926</v>
      </c>
      <c r="C537" s="6">
        <f t="shared" si="23"/>
        <v>0.05480000000000003</v>
      </c>
      <c r="F537" s="5" t="e">
        <f t="shared" si="24"/>
        <v>#DIV/0!</v>
      </c>
    </row>
    <row r="538" spans="2:6" ht="15.75" hidden="1" outlineLevel="1">
      <c r="B538" s="1">
        <v>927</v>
      </c>
      <c r="C538" s="6">
        <f t="shared" si="23"/>
        <v>0.05460000000000003</v>
      </c>
      <c r="F538" s="5" t="e">
        <f t="shared" si="24"/>
        <v>#DIV/0!</v>
      </c>
    </row>
    <row r="539" spans="2:6" ht="15.75" hidden="1" outlineLevel="1">
      <c r="B539" s="1">
        <v>928</v>
      </c>
      <c r="C539" s="6">
        <f t="shared" si="23"/>
        <v>0.05440000000000003</v>
      </c>
      <c r="F539" s="5" t="e">
        <f t="shared" si="24"/>
        <v>#DIV/0!</v>
      </c>
    </row>
    <row r="540" spans="2:6" ht="15.75" hidden="1" outlineLevel="1">
      <c r="B540" s="1">
        <v>929</v>
      </c>
      <c r="C540" s="6">
        <f t="shared" si="23"/>
        <v>0.05420000000000003</v>
      </c>
      <c r="F540" s="5" t="e">
        <f t="shared" si="24"/>
        <v>#DIV/0!</v>
      </c>
    </row>
    <row r="541" spans="2:6" ht="15.75" hidden="1" outlineLevel="1">
      <c r="B541" s="1">
        <v>930</v>
      </c>
      <c r="C541" s="6">
        <f t="shared" si="23"/>
        <v>0.054000000000000034</v>
      </c>
      <c r="F541" s="5" t="e">
        <f t="shared" si="24"/>
        <v>#DIV/0!</v>
      </c>
    </row>
    <row r="542" spans="2:6" ht="15.75" hidden="1" outlineLevel="1">
      <c r="B542" s="1">
        <v>931</v>
      </c>
      <c r="C542" s="6">
        <f t="shared" si="23"/>
        <v>0.053800000000000035</v>
      </c>
      <c r="F542" s="5" t="e">
        <f t="shared" si="24"/>
        <v>#DIV/0!</v>
      </c>
    </row>
    <row r="543" spans="2:6" ht="15.75" hidden="1" outlineLevel="1">
      <c r="B543" s="1">
        <v>932</v>
      </c>
      <c r="C543" s="6">
        <f t="shared" si="23"/>
        <v>0.053600000000000037</v>
      </c>
      <c r="F543" s="5" t="e">
        <f t="shared" si="24"/>
        <v>#DIV/0!</v>
      </c>
    </row>
    <row r="544" spans="2:6" ht="15.75" hidden="1" outlineLevel="1">
      <c r="B544" s="1">
        <v>933</v>
      </c>
      <c r="C544" s="6">
        <f aca="true" t="shared" si="25" ref="C544:C575">C543-$A$512</f>
        <v>0.05340000000000004</v>
      </c>
      <c r="F544" s="5" t="e">
        <f t="shared" si="24"/>
        <v>#DIV/0!</v>
      </c>
    </row>
    <row r="545" spans="2:6" ht="15.75" hidden="1" outlineLevel="1">
      <c r="B545" s="1">
        <v>934</v>
      </c>
      <c r="C545" s="6">
        <f t="shared" si="25"/>
        <v>0.05320000000000004</v>
      </c>
      <c r="F545" s="5" t="e">
        <f t="shared" si="24"/>
        <v>#DIV/0!</v>
      </c>
    </row>
    <row r="546" spans="2:6" ht="15.75" hidden="1" outlineLevel="1">
      <c r="B546" s="1">
        <v>935</v>
      </c>
      <c r="C546" s="6">
        <f t="shared" si="25"/>
        <v>0.05300000000000004</v>
      </c>
      <c r="F546" s="5" t="e">
        <f t="shared" si="24"/>
        <v>#DIV/0!</v>
      </c>
    </row>
    <row r="547" spans="2:6" ht="15.75" hidden="1" outlineLevel="1">
      <c r="B547" s="1">
        <v>936</v>
      </c>
      <c r="C547" s="6">
        <f t="shared" si="25"/>
        <v>0.05280000000000004</v>
      </c>
      <c r="F547" s="5" t="e">
        <f t="shared" si="24"/>
        <v>#DIV/0!</v>
      </c>
    </row>
    <row r="548" spans="2:6" ht="15.75" hidden="1" outlineLevel="1">
      <c r="B548" s="1">
        <v>937</v>
      </c>
      <c r="C548" s="6">
        <f t="shared" si="25"/>
        <v>0.05260000000000004</v>
      </c>
      <c r="F548" s="5" t="e">
        <f t="shared" si="24"/>
        <v>#DIV/0!</v>
      </c>
    </row>
    <row r="549" spans="2:6" ht="15.75" hidden="1" outlineLevel="1">
      <c r="B549" s="1">
        <v>938</v>
      </c>
      <c r="C549" s="6">
        <f t="shared" si="25"/>
        <v>0.052400000000000044</v>
      </c>
      <c r="F549" s="5" t="e">
        <f t="shared" si="24"/>
        <v>#DIV/0!</v>
      </c>
    </row>
    <row r="550" spans="2:6" ht="15.75" hidden="1" outlineLevel="1">
      <c r="B550" s="1">
        <v>939</v>
      </c>
      <c r="C550" s="6">
        <f t="shared" si="25"/>
        <v>0.052200000000000045</v>
      </c>
      <c r="F550" s="5" t="e">
        <f t="shared" si="24"/>
        <v>#DIV/0!</v>
      </c>
    </row>
    <row r="551" spans="2:6" ht="15.75" hidden="1" outlineLevel="1">
      <c r="B551" s="1">
        <v>940</v>
      </c>
      <c r="C551" s="6">
        <f t="shared" si="25"/>
        <v>0.052000000000000046</v>
      </c>
      <c r="F551" s="5" t="e">
        <f t="shared" si="24"/>
        <v>#DIV/0!</v>
      </c>
    </row>
    <row r="552" spans="2:6" ht="15.75" hidden="1" outlineLevel="1">
      <c r="B552" s="1">
        <v>941</v>
      </c>
      <c r="C552" s="6">
        <f t="shared" si="25"/>
        <v>0.05180000000000005</v>
      </c>
      <c r="F552" s="5" t="e">
        <f t="shared" si="24"/>
        <v>#DIV/0!</v>
      </c>
    </row>
    <row r="553" spans="2:6" ht="15.75" hidden="1" outlineLevel="1">
      <c r="B553" s="1">
        <v>942</v>
      </c>
      <c r="C553" s="6">
        <f t="shared" si="25"/>
        <v>0.05160000000000005</v>
      </c>
      <c r="F553" s="5" t="e">
        <f t="shared" si="24"/>
        <v>#DIV/0!</v>
      </c>
    </row>
    <row r="554" spans="2:6" ht="15.75" hidden="1" outlineLevel="1">
      <c r="B554" s="1">
        <v>943</v>
      </c>
      <c r="C554" s="6">
        <f t="shared" si="25"/>
        <v>0.05140000000000005</v>
      </c>
      <c r="F554" s="5" t="e">
        <f t="shared" si="24"/>
        <v>#DIV/0!</v>
      </c>
    </row>
    <row r="555" spans="2:6" ht="15.75" hidden="1" outlineLevel="1">
      <c r="B555" s="1">
        <v>944</v>
      </c>
      <c r="C555" s="6">
        <f t="shared" si="25"/>
        <v>0.05120000000000005</v>
      </c>
      <c r="F555" s="5" t="e">
        <f t="shared" si="24"/>
        <v>#DIV/0!</v>
      </c>
    </row>
    <row r="556" spans="2:6" ht="15.75" hidden="1" outlineLevel="1">
      <c r="B556" s="1">
        <v>945</v>
      </c>
      <c r="C556" s="6">
        <f t="shared" si="25"/>
        <v>0.05100000000000005</v>
      </c>
      <c r="F556" s="5" t="e">
        <f t="shared" si="24"/>
        <v>#DIV/0!</v>
      </c>
    </row>
    <row r="557" spans="2:6" ht="15.75" hidden="1" outlineLevel="1">
      <c r="B557" s="1">
        <v>946</v>
      </c>
      <c r="C557" s="6">
        <f t="shared" si="25"/>
        <v>0.05080000000000005</v>
      </c>
      <c r="F557" s="5" t="e">
        <f t="shared" si="24"/>
        <v>#DIV/0!</v>
      </c>
    </row>
    <row r="558" spans="2:6" ht="15.75" hidden="1" outlineLevel="1">
      <c r="B558" s="1">
        <v>947</v>
      </c>
      <c r="C558" s="6">
        <f t="shared" si="25"/>
        <v>0.050600000000000055</v>
      </c>
      <c r="F558" s="5" t="e">
        <f t="shared" si="24"/>
        <v>#DIV/0!</v>
      </c>
    </row>
    <row r="559" spans="2:6" ht="15.75" hidden="1" outlineLevel="1">
      <c r="B559" s="1">
        <v>948</v>
      </c>
      <c r="C559" s="6">
        <f t="shared" si="25"/>
        <v>0.050400000000000056</v>
      </c>
      <c r="F559" s="5" t="e">
        <f t="shared" si="24"/>
        <v>#DIV/0!</v>
      </c>
    </row>
    <row r="560" spans="2:6" ht="15.75" hidden="1" outlineLevel="1">
      <c r="B560" s="1">
        <v>949</v>
      </c>
      <c r="C560" s="6">
        <f t="shared" si="25"/>
        <v>0.05020000000000006</v>
      </c>
      <c r="F560" s="5" t="e">
        <f t="shared" si="24"/>
        <v>#DIV/0!</v>
      </c>
    </row>
    <row r="561" spans="2:6" ht="15.75" hidden="1" outlineLevel="1">
      <c r="B561" s="1">
        <v>950</v>
      </c>
      <c r="C561" s="6">
        <f t="shared" si="25"/>
        <v>0.05000000000000006</v>
      </c>
      <c r="F561" s="5" t="e">
        <f t="shared" si="24"/>
        <v>#DIV/0!</v>
      </c>
    </row>
    <row r="562" spans="2:6" ht="15.75" hidden="1" outlineLevel="1">
      <c r="B562" s="1">
        <v>951</v>
      </c>
      <c r="C562" s="6">
        <f t="shared" si="25"/>
        <v>0.04980000000000006</v>
      </c>
      <c r="F562" s="5" t="e">
        <f t="shared" si="24"/>
        <v>#DIV/0!</v>
      </c>
    </row>
    <row r="563" spans="2:6" ht="15.75" hidden="1" outlineLevel="1">
      <c r="B563" s="1">
        <v>952</v>
      </c>
      <c r="C563" s="6">
        <f t="shared" si="25"/>
        <v>0.04960000000000006</v>
      </c>
      <c r="F563" s="5" t="e">
        <f t="shared" si="24"/>
        <v>#DIV/0!</v>
      </c>
    </row>
    <row r="564" spans="2:6" ht="15.75" hidden="1" outlineLevel="1">
      <c r="B564" s="1">
        <v>953</v>
      </c>
      <c r="C564" s="6">
        <f t="shared" si="25"/>
        <v>0.04940000000000006</v>
      </c>
      <c r="F564" s="5" t="e">
        <f t="shared" si="24"/>
        <v>#DIV/0!</v>
      </c>
    </row>
    <row r="565" spans="2:6" ht="15.75" hidden="1" outlineLevel="1">
      <c r="B565" s="1">
        <v>954</v>
      </c>
      <c r="C565" s="6">
        <f t="shared" si="25"/>
        <v>0.04920000000000006</v>
      </c>
      <c r="F565" s="5" t="e">
        <f t="shared" si="24"/>
        <v>#DIV/0!</v>
      </c>
    </row>
    <row r="566" spans="2:6" ht="15.75" hidden="1" outlineLevel="1">
      <c r="B566" s="1">
        <v>955</v>
      </c>
      <c r="C566" s="6">
        <f t="shared" si="25"/>
        <v>0.049000000000000064</v>
      </c>
      <c r="F566" s="5" t="e">
        <f t="shared" si="24"/>
        <v>#DIV/0!</v>
      </c>
    </row>
    <row r="567" spans="2:6" ht="15.75" hidden="1" outlineLevel="1">
      <c r="B567" s="1">
        <v>956</v>
      </c>
      <c r="C567" s="6">
        <f t="shared" si="25"/>
        <v>0.048800000000000066</v>
      </c>
      <c r="F567" s="5" t="e">
        <f t="shared" si="24"/>
        <v>#DIV/0!</v>
      </c>
    </row>
    <row r="568" spans="2:6" ht="15.75" hidden="1" outlineLevel="1">
      <c r="B568" s="1">
        <v>957</v>
      </c>
      <c r="C568" s="6">
        <f t="shared" si="25"/>
        <v>0.04860000000000007</v>
      </c>
      <c r="F568" s="5" t="e">
        <f t="shared" si="24"/>
        <v>#DIV/0!</v>
      </c>
    </row>
    <row r="569" spans="2:6" ht="15.75" hidden="1" outlineLevel="1">
      <c r="B569" s="1">
        <v>958</v>
      </c>
      <c r="C569" s="6">
        <f t="shared" si="25"/>
        <v>0.04840000000000007</v>
      </c>
      <c r="F569" s="5" t="e">
        <f t="shared" si="24"/>
        <v>#DIV/0!</v>
      </c>
    </row>
    <row r="570" spans="2:6" ht="15.75" hidden="1" outlineLevel="1">
      <c r="B570" s="1">
        <v>959</v>
      </c>
      <c r="C570" s="6">
        <f t="shared" si="25"/>
        <v>0.04820000000000007</v>
      </c>
      <c r="F570" s="5" t="e">
        <f t="shared" si="24"/>
        <v>#DIV/0!</v>
      </c>
    </row>
    <row r="571" spans="2:6" ht="15.75" hidden="1" outlineLevel="1">
      <c r="B571" s="1">
        <v>960</v>
      </c>
      <c r="C571" s="6">
        <f t="shared" si="25"/>
        <v>0.04800000000000007</v>
      </c>
      <c r="F571" s="5" t="e">
        <f t="shared" si="24"/>
        <v>#DIV/0!</v>
      </c>
    </row>
    <row r="572" spans="2:6" ht="15.75" hidden="1" outlineLevel="1">
      <c r="B572" s="1">
        <v>961</v>
      </c>
      <c r="C572" s="6">
        <f t="shared" si="25"/>
        <v>0.04780000000000007</v>
      </c>
      <c r="F572" s="5" t="e">
        <f t="shared" si="24"/>
        <v>#DIV/0!</v>
      </c>
    </row>
    <row r="573" spans="2:6" ht="15.75" hidden="1" outlineLevel="1">
      <c r="B573" s="1">
        <v>962</v>
      </c>
      <c r="C573" s="6">
        <f t="shared" si="25"/>
        <v>0.04760000000000007</v>
      </c>
      <c r="F573" s="5" t="e">
        <f t="shared" si="24"/>
        <v>#DIV/0!</v>
      </c>
    </row>
    <row r="574" spans="2:6" ht="15.75" hidden="1" outlineLevel="1">
      <c r="B574" s="1">
        <v>963</v>
      </c>
      <c r="C574" s="6">
        <f t="shared" si="25"/>
        <v>0.047400000000000074</v>
      </c>
      <c r="F574" s="5" t="e">
        <f t="shared" si="24"/>
        <v>#DIV/0!</v>
      </c>
    </row>
    <row r="575" spans="2:6" ht="15.75" hidden="1" outlineLevel="1">
      <c r="B575" s="1">
        <v>964</v>
      </c>
      <c r="C575" s="6">
        <f t="shared" si="25"/>
        <v>0.047200000000000075</v>
      </c>
      <c r="F575" s="5" t="e">
        <f t="shared" si="24"/>
        <v>#DIV/0!</v>
      </c>
    </row>
    <row r="576" spans="2:6" ht="15.75" hidden="1" outlineLevel="1">
      <c r="B576" s="1">
        <v>965</v>
      </c>
      <c r="C576" s="6">
        <f aca="true" t="shared" si="26" ref="C576:C610">C575-$A$512</f>
        <v>0.047000000000000076</v>
      </c>
      <c r="F576" s="5" t="e">
        <f t="shared" si="24"/>
        <v>#DIV/0!</v>
      </c>
    </row>
    <row r="577" spans="2:6" ht="15.75" hidden="1" outlineLevel="1">
      <c r="B577" s="1">
        <v>966</v>
      </c>
      <c r="C577" s="6">
        <f t="shared" si="26"/>
        <v>0.04680000000000008</v>
      </c>
      <c r="F577" s="5" t="e">
        <f t="shared" si="24"/>
        <v>#DIV/0!</v>
      </c>
    </row>
    <row r="578" spans="2:6" ht="15.75" hidden="1" outlineLevel="1">
      <c r="B578" s="1">
        <v>967</v>
      </c>
      <c r="C578" s="6">
        <f t="shared" si="26"/>
        <v>0.04660000000000008</v>
      </c>
      <c r="F578" s="5" t="e">
        <f t="shared" si="24"/>
        <v>#DIV/0!</v>
      </c>
    </row>
    <row r="579" spans="2:6" ht="15.75" hidden="1" outlineLevel="1">
      <c r="B579" s="1">
        <v>968</v>
      </c>
      <c r="C579" s="6">
        <f t="shared" si="26"/>
        <v>0.04640000000000008</v>
      </c>
      <c r="F579" s="5" t="e">
        <f t="shared" si="24"/>
        <v>#DIV/0!</v>
      </c>
    </row>
    <row r="580" spans="2:6" ht="15.75" hidden="1" outlineLevel="1">
      <c r="B580" s="1">
        <v>969</v>
      </c>
      <c r="C580" s="6">
        <f t="shared" si="26"/>
        <v>0.04620000000000008</v>
      </c>
      <c r="F580" s="5" t="e">
        <f t="shared" si="24"/>
        <v>#DIV/0!</v>
      </c>
    </row>
    <row r="581" spans="2:6" ht="15.75" hidden="1" outlineLevel="1">
      <c r="B581" s="1">
        <v>970</v>
      </c>
      <c r="C581" s="6">
        <f t="shared" si="26"/>
        <v>0.04600000000000008</v>
      </c>
      <c r="F581" s="5" t="e">
        <f t="shared" si="24"/>
        <v>#DIV/0!</v>
      </c>
    </row>
    <row r="582" spans="2:6" ht="15.75" hidden="1" outlineLevel="1">
      <c r="B582" s="1">
        <v>971</v>
      </c>
      <c r="C582" s="6">
        <f t="shared" si="26"/>
        <v>0.045800000000000084</v>
      </c>
      <c r="F582" s="5" t="e">
        <f t="shared" si="24"/>
        <v>#DIV/0!</v>
      </c>
    </row>
    <row r="583" spans="2:6" ht="15.75" hidden="1" outlineLevel="1">
      <c r="B583" s="1">
        <v>972</v>
      </c>
      <c r="C583" s="6">
        <f t="shared" si="26"/>
        <v>0.045600000000000085</v>
      </c>
      <c r="F583" s="5" t="e">
        <f t="shared" si="24"/>
        <v>#DIV/0!</v>
      </c>
    </row>
    <row r="584" spans="2:6" ht="15.75" hidden="1" outlineLevel="1">
      <c r="B584" s="1">
        <v>973</v>
      </c>
      <c r="C584" s="6">
        <f t="shared" si="26"/>
        <v>0.045400000000000086</v>
      </c>
      <c r="F584" s="5" t="e">
        <f aca="true" t="shared" si="27" ref="F584:F647">SQRT(C584/E584)</f>
        <v>#DIV/0!</v>
      </c>
    </row>
    <row r="585" spans="2:6" ht="15.75" hidden="1" outlineLevel="1">
      <c r="B585" s="1">
        <v>974</v>
      </c>
      <c r="C585" s="6">
        <f t="shared" si="26"/>
        <v>0.04520000000000009</v>
      </c>
      <c r="F585" s="5" t="e">
        <f t="shared" si="27"/>
        <v>#DIV/0!</v>
      </c>
    </row>
    <row r="586" spans="2:6" ht="15.75" hidden="1" outlineLevel="1">
      <c r="B586" s="1">
        <v>975</v>
      </c>
      <c r="C586" s="6">
        <f t="shared" si="26"/>
        <v>0.04500000000000009</v>
      </c>
      <c r="F586" s="5" t="e">
        <f t="shared" si="27"/>
        <v>#DIV/0!</v>
      </c>
    </row>
    <row r="587" spans="2:6" ht="15.75" hidden="1" outlineLevel="1">
      <c r="B587" s="1">
        <v>976</v>
      </c>
      <c r="C587" s="6">
        <f t="shared" si="26"/>
        <v>0.04480000000000009</v>
      </c>
      <c r="F587" s="5" t="e">
        <f t="shared" si="27"/>
        <v>#DIV/0!</v>
      </c>
    </row>
    <row r="588" spans="2:6" ht="15.75" hidden="1" outlineLevel="1">
      <c r="B588" s="1">
        <v>977</v>
      </c>
      <c r="C588" s="6">
        <f t="shared" si="26"/>
        <v>0.04460000000000009</v>
      </c>
      <c r="F588" s="5" t="e">
        <f t="shared" si="27"/>
        <v>#DIV/0!</v>
      </c>
    </row>
    <row r="589" spans="2:6" ht="15.75" hidden="1" outlineLevel="1">
      <c r="B589" s="1">
        <v>978</v>
      </c>
      <c r="C589" s="6">
        <f t="shared" si="26"/>
        <v>0.04440000000000009</v>
      </c>
      <c r="F589" s="5" t="e">
        <f t="shared" si="27"/>
        <v>#DIV/0!</v>
      </c>
    </row>
    <row r="590" spans="2:6" ht="15.75" hidden="1" outlineLevel="1">
      <c r="B590" s="1">
        <v>979</v>
      </c>
      <c r="C590" s="6">
        <f t="shared" si="26"/>
        <v>0.04420000000000009</v>
      </c>
      <c r="F590" s="5" t="e">
        <f t="shared" si="27"/>
        <v>#DIV/0!</v>
      </c>
    </row>
    <row r="591" spans="2:6" ht="15.75" hidden="1" outlineLevel="1">
      <c r="B591" s="1">
        <v>980</v>
      </c>
      <c r="C591" s="6">
        <f t="shared" si="26"/>
        <v>0.044000000000000095</v>
      </c>
      <c r="F591" s="5" t="e">
        <f t="shared" si="27"/>
        <v>#DIV/0!</v>
      </c>
    </row>
    <row r="592" spans="2:6" ht="15.75" hidden="1" outlineLevel="1">
      <c r="B592" s="1">
        <v>981</v>
      </c>
      <c r="C592" s="6">
        <f t="shared" si="26"/>
        <v>0.043800000000000096</v>
      </c>
      <c r="F592" s="5" t="e">
        <f t="shared" si="27"/>
        <v>#DIV/0!</v>
      </c>
    </row>
    <row r="593" spans="2:6" ht="15.75" hidden="1" outlineLevel="1">
      <c r="B593" s="1">
        <v>982</v>
      </c>
      <c r="C593" s="6">
        <f t="shared" si="26"/>
        <v>0.0436000000000001</v>
      </c>
      <c r="F593" s="5" t="e">
        <f t="shared" si="27"/>
        <v>#DIV/0!</v>
      </c>
    </row>
    <row r="594" spans="2:6" ht="15.75" hidden="1" outlineLevel="1">
      <c r="B594" s="1">
        <v>983</v>
      </c>
      <c r="C594" s="6">
        <f t="shared" si="26"/>
        <v>0.0434000000000001</v>
      </c>
      <c r="F594" s="5" t="e">
        <f t="shared" si="27"/>
        <v>#DIV/0!</v>
      </c>
    </row>
    <row r="595" spans="2:6" ht="15.75" hidden="1" outlineLevel="1">
      <c r="B595" s="1">
        <v>984</v>
      </c>
      <c r="C595" s="6">
        <f t="shared" si="26"/>
        <v>0.0432000000000001</v>
      </c>
      <c r="F595" s="5" t="e">
        <f t="shared" si="27"/>
        <v>#DIV/0!</v>
      </c>
    </row>
    <row r="596" spans="2:6" ht="15.75" hidden="1" outlineLevel="1">
      <c r="B596" s="1">
        <v>985</v>
      </c>
      <c r="C596" s="6">
        <f t="shared" si="26"/>
        <v>0.0430000000000001</v>
      </c>
      <c r="F596" s="5" t="e">
        <f t="shared" si="27"/>
        <v>#DIV/0!</v>
      </c>
    </row>
    <row r="597" spans="2:6" ht="15.75" hidden="1" outlineLevel="1">
      <c r="B597" s="1">
        <v>986</v>
      </c>
      <c r="C597" s="6">
        <f t="shared" si="26"/>
        <v>0.0428000000000001</v>
      </c>
      <c r="F597" s="5" t="e">
        <f t="shared" si="27"/>
        <v>#DIV/0!</v>
      </c>
    </row>
    <row r="598" spans="2:6" ht="15.75" hidden="1" outlineLevel="1">
      <c r="B598" s="1">
        <v>987</v>
      </c>
      <c r="C598" s="6">
        <f t="shared" si="26"/>
        <v>0.0426000000000001</v>
      </c>
      <c r="F598" s="5" t="e">
        <f t="shared" si="27"/>
        <v>#DIV/0!</v>
      </c>
    </row>
    <row r="599" spans="2:6" ht="15.75" hidden="1" outlineLevel="1">
      <c r="B599" s="1">
        <v>988</v>
      </c>
      <c r="C599" s="6">
        <f t="shared" si="26"/>
        <v>0.042400000000000104</v>
      </c>
      <c r="F599" s="5" t="e">
        <f t="shared" si="27"/>
        <v>#DIV/0!</v>
      </c>
    </row>
    <row r="600" spans="2:6" ht="15.75" hidden="1" outlineLevel="1">
      <c r="B600" s="1">
        <v>989</v>
      </c>
      <c r="C600" s="6">
        <f t="shared" si="26"/>
        <v>0.042200000000000105</v>
      </c>
      <c r="F600" s="5" t="e">
        <f t="shared" si="27"/>
        <v>#DIV/0!</v>
      </c>
    </row>
    <row r="601" spans="2:6" ht="15.75" hidden="1" outlineLevel="1">
      <c r="B601" s="1">
        <v>990</v>
      </c>
      <c r="C601" s="6">
        <f t="shared" si="26"/>
        <v>0.04200000000000011</v>
      </c>
      <c r="F601" s="5" t="e">
        <f t="shared" si="27"/>
        <v>#DIV/0!</v>
      </c>
    </row>
    <row r="602" spans="2:6" ht="15.75" hidden="1" outlineLevel="1">
      <c r="B602" s="1">
        <v>991</v>
      </c>
      <c r="C602" s="6">
        <f t="shared" si="26"/>
        <v>0.04180000000000011</v>
      </c>
      <c r="F602" s="5" t="e">
        <f t="shared" si="27"/>
        <v>#DIV/0!</v>
      </c>
    </row>
    <row r="603" spans="2:6" ht="15.75" hidden="1" outlineLevel="1">
      <c r="B603" s="1">
        <v>992</v>
      </c>
      <c r="C603" s="6">
        <f t="shared" si="26"/>
        <v>0.04160000000000011</v>
      </c>
      <c r="F603" s="5" t="e">
        <f t="shared" si="27"/>
        <v>#DIV/0!</v>
      </c>
    </row>
    <row r="604" spans="2:6" ht="15.75" hidden="1" outlineLevel="1">
      <c r="B604" s="1">
        <v>993</v>
      </c>
      <c r="C604" s="6">
        <f t="shared" si="26"/>
        <v>0.04140000000000011</v>
      </c>
      <c r="F604" s="5" t="e">
        <f t="shared" si="27"/>
        <v>#DIV/0!</v>
      </c>
    </row>
    <row r="605" spans="2:6" ht="15.75" hidden="1" outlineLevel="1">
      <c r="B605" s="1">
        <v>994</v>
      </c>
      <c r="C605" s="6">
        <f t="shared" si="26"/>
        <v>0.04120000000000011</v>
      </c>
      <c r="F605" s="5" t="e">
        <f t="shared" si="27"/>
        <v>#DIV/0!</v>
      </c>
    </row>
    <row r="606" spans="2:6" ht="15.75" hidden="1" outlineLevel="1">
      <c r="B606" s="1">
        <v>995</v>
      </c>
      <c r="C606" s="6">
        <f t="shared" si="26"/>
        <v>0.04100000000000011</v>
      </c>
      <c r="F606" s="5" t="e">
        <f t="shared" si="27"/>
        <v>#DIV/0!</v>
      </c>
    </row>
    <row r="607" spans="2:6" ht="15.75" hidden="1" outlineLevel="1">
      <c r="B607" s="1">
        <v>996</v>
      </c>
      <c r="C607" s="6">
        <f t="shared" si="26"/>
        <v>0.040800000000000114</v>
      </c>
      <c r="F607" s="5" t="e">
        <f t="shared" si="27"/>
        <v>#DIV/0!</v>
      </c>
    </row>
    <row r="608" spans="2:6" ht="15.75" hidden="1" outlineLevel="1">
      <c r="B608" s="1">
        <v>997</v>
      </c>
      <c r="C608" s="6">
        <f t="shared" si="26"/>
        <v>0.040600000000000115</v>
      </c>
      <c r="F608" s="5" t="e">
        <f t="shared" si="27"/>
        <v>#DIV/0!</v>
      </c>
    </row>
    <row r="609" spans="2:6" ht="15.75" hidden="1" outlineLevel="1">
      <c r="B609" s="1">
        <v>998</v>
      </c>
      <c r="C609" s="6">
        <f t="shared" si="26"/>
        <v>0.040400000000000116</v>
      </c>
      <c r="F609" s="5" t="e">
        <f t="shared" si="27"/>
        <v>#DIV/0!</v>
      </c>
    </row>
    <row r="610" spans="2:6" ht="15.75" hidden="1" outlineLevel="1">
      <c r="B610" s="1">
        <v>999</v>
      </c>
      <c r="C610" s="6">
        <f t="shared" si="26"/>
        <v>0.04020000000000012</v>
      </c>
      <c r="F610" s="5" t="e">
        <f t="shared" si="27"/>
        <v>#DIV/0!</v>
      </c>
    </row>
    <row r="611" spans="2:6" ht="15.75" collapsed="1">
      <c r="B611" s="1">
        <v>1000</v>
      </c>
      <c r="C611" s="7">
        <v>0.04</v>
      </c>
      <c r="D611" s="5">
        <v>0.025</v>
      </c>
      <c r="E611" s="5">
        <v>0.045</v>
      </c>
      <c r="F611" s="5">
        <f t="shared" si="27"/>
        <v>0.9428090415820634</v>
      </c>
    </row>
    <row r="612" spans="1:6" ht="15.75" hidden="1" outlineLevel="1">
      <c r="A612" s="14">
        <f>(C611-C711)/100</f>
        <v>0.0002</v>
      </c>
      <c r="B612" s="1">
        <v>1001</v>
      </c>
      <c r="C612" s="6">
        <f aca="true" t="shared" si="28" ref="C612:C643">C611-$A$612</f>
        <v>0.0398</v>
      </c>
      <c r="F612" s="5" t="e">
        <f t="shared" si="27"/>
        <v>#DIV/0!</v>
      </c>
    </row>
    <row r="613" spans="2:6" ht="15.75" hidden="1" outlineLevel="1">
      <c r="B613" s="1">
        <v>1002</v>
      </c>
      <c r="C613" s="6">
        <f t="shared" si="28"/>
        <v>0.0396</v>
      </c>
      <c r="F613" s="5" t="e">
        <f t="shared" si="27"/>
        <v>#DIV/0!</v>
      </c>
    </row>
    <row r="614" spans="2:6" ht="15.75" hidden="1" outlineLevel="1">
      <c r="B614" s="1">
        <v>1003</v>
      </c>
      <c r="C614" s="6">
        <f t="shared" si="28"/>
        <v>0.039400000000000004</v>
      </c>
      <c r="F614" s="5" t="e">
        <f t="shared" si="27"/>
        <v>#DIV/0!</v>
      </c>
    </row>
    <row r="615" spans="2:6" ht="15.75" hidden="1" outlineLevel="1">
      <c r="B615" s="1">
        <v>1004</v>
      </c>
      <c r="C615" s="6">
        <f t="shared" si="28"/>
        <v>0.039200000000000006</v>
      </c>
      <c r="F615" s="5" t="e">
        <f t="shared" si="27"/>
        <v>#DIV/0!</v>
      </c>
    </row>
    <row r="616" spans="2:6" ht="15.75" hidden="1" outlineLevel="1">
      <c r="B616" s="1">
        <v>1005</v>
      </c>
      <c r="C616" s="6">
        <f t="shared" si="28"/>
        <v>0.03900000000000001</v>
      </c>
      <c r="F616" s="5" t="e">
        <f t="shared" si="27"/>
        <v>#DIV/0!</v>
      </c>
    </row>
    <row r="617" spans="2:6" ht="15.75" hidden="1" outlineLevel="1">
      <c r="B617" s="1">
        <v>1006</v>
      </c>
      <c r="C617" s="6">
        <f t="shared" si="28"/>
        <v>0.03880000000000001</v>
      </c>
      <c r="F617" s="5" t="e">
        <f t="shared" si="27"/>
        <v>#DIV/0!</v>
      </c>
    </row>
    <row r="618" spans="2:6" ht="15.75" hidden="1" outlineLevel="1">
      <c r="B618" s="1">
        <v>1007</v>
      </c>
      <c r="C618" s="6">
        <f t="shared" si="28"/>
        <v>0.03860000000000001</v>
      </c>
      <c r="F618" s="5" t="e">
        <f t="shared" si="27"/>
        <v>#DIV/0!</v>
      </c>
    </row>
    <row r="619" spans="2:6" ht="15.75" hidden="1" outlineLevel="1">
      <c r="B619" s="1">
        <v>1008</v>
      </c>
      <c r="C619" s="6">
        <f t="shared" si="28"/>
        <v>0.03840000000000001</v>
      </c>
      <c r="F619" s="5" t="e">
        <f t="shared" si="27"/>
        <v>#DIV/0!</v>
      </c>
    </row>
    <row r="620" spans="2:6" ht="15.75" hidden="1" outlineLevel="1">
      <c r="B620" s="1">
        <v>1009</v>
      </c>
      <c r="C620" s="6">
        <f t="shared" si="28"/>
        <v>0.03820000000000001</v>
      </c>
      <c r="F620" s="5" t="e">
        <f t="shared" si="27"/>
        <v>#DIV/0!</v>
      </c>
    </row>
    <row r="621" spans="2:6" ht="15.75" hidden="1" outlineLevel="1">
      <c r="B621" s="1">
        <v>1010</v>
      </c>
      <c r="C621" s="6">
        <f t="shared" si="28"/>
        <v>0.03800000000000001</v>
      </c>
      <c r="F621" s="5" t="e">
        <f t="shared" si="27"/>
        <v>#DIV/0!</v>
      </c>
    </row>
    <row r="622" spans="2:6" ht="15.75" hidden="1" outlineLevel="1">
      <c r="B622" s="1">
        <v>1011</v>
      </c>
      <c r="C622" s="6">
        <f t="shared" si="28"/>
        <v>0.037800000000000014</v>
      </c>
      <c r="F622" s="5" t="e">
        <f t="shared" si="27"/>
        <v>#DIV/0!</v>
      </c>
    </row>
    <row r="623" spans="2:6" ht="15.75" hidden="1" outlineLevel="1">
      <c r="B623" s="1">
        <v>1012</v>
      </c>
      <c r="C623" s="6">
        <f t="shared" si="28"/>
        <v>0.037600000000000015</v>
      </c>
      <c r="F623" s="5" t="e">
        <f t="shared" si="27"/>
        <v>#DIV/0!</v>
      </c>
    </row>
    <row r="624" spans="2:6" ht="15.75" hidden="1" outlineLevel="1">
      <c r="B624" s="1">
        <v>1013</v>
      </c>
      <c r="C624" s="6">
        <f t="shared" si="28"/>
        <v>0.03740000000000002</v>
      </c>
      <c r="F624" s="5" t="e">
        <f t="shared" si="27"/>
        <v>#DIV/0!</v>
      </c>
    </row>
    <row r="625" spans="2:6" ht="15.75" hidden="1" outlineLevel="1">
      <c r="B625" s="1">
        <v>1014</v>
      </c>
      <c r="C625" s="6">
        <f t="shared" si="28"/>
        <v>0.03720000000000002</v>
      </c>
      <c r="F625" s="5" t="e">
        <f t="shared" si="27"/>
        <v>#DIV/0!</v>
      </c>
    </row>
    <row r="626" spans="2:6" ht="15.75" hidden="1" outlineLevel="1">
      <c r="B626" s="1">
        <v>1015</v>
      </c>
      <c r="C626" s="6">
        <f t="shared" si="28"/>
        <v>0.03700000000000002</v>
      </c>
      <c r="F626" s="5" t="e">
        <f t="shared" si="27"/>
        <v>#DIV/0!</v>
      </c>
    </row>
    <row r="627" spans="2:6" ht="15.75" hidden="1" outlineLevel="1">
      <c r="B627" s="1">
        <v>1016</v>
      </c>
      <c r="C627" s="6">
        <f t="shared" si="28"/>
        <v>0.03680000000000002</v>
      </c>
      <c r="F627" s="5" t="e">
        <f t="shared" si="27"/>
        <v>#DIV/0!</v>
      </c>
    </row>
    <row r="628" spans="2:6" ht="15.75" hidden="1" outlineLevel="1">
      <c r="B628" s="1">
        <v>1017</v>
      </c>
      <c r="C628" s="6">
        <f t="shared" si="28"/>
        <v>0.03660000000000002</v>
      </c>
      <c r="F628" s="5" t="e">
        <f t="shared" si="27"/>
        <v>#DIV/0!</v>
      </c>
    </row>
    <row r="629" spans="2:6" ht="15.75" hidden="1" outlineLevel="1">
      <c r="B629" s="1">
        <v>1018</v>
      </c>
      <c r="C629" s="6">
        <f t="shared" si="28"/>
        <v>0.03640000000000002</v>
      </c>
      <c r="F629" s="5" t="e">
        <f t="shared" si="27"/>
        <v>#DIV/0!</v>
      </c>
    </row>
    <row r="630" spans="2:6" ht="15.75" hidden="1" outlineLevel="1">
      <c r="B630" s="1">
        <v>1019</v>
      </c>
      <c r="C630" s="6">
        <f t="shared" si="28"/>
        <v>0.036200000000000024</v>
      </c>
      <c r="F630" s="5" t="e">
        <f t="shared" si="27"/>
        <v>#DIV/0!</v>
      </c>
    </row>
    <row r="631" spans="2:6" ht="15.75" hidden="1" outlineLevel="1">
      <c r="B631" s="1">
        <v>1020</v>
      </c>
      <c r="C631" s="6">
        <f t="shared" si="28"/>
        <v>0.036000000000000025</v>
      </c>
      <c r="F631" s="5" t="e">
        <f t="shared" si="27"/>
        <v>#DIV/0!</v>
      </c>
    </row>
    <row r="632" spans="2:6" ht="15.75" hidden="1" outlineLevel="1">
      <c r="B632" s="1">
        <v>1021</v>
      </c>
      <c r="C632" s="6">
        <f t="shared" si="28"/>
        <v>0.035800000000000026</v>
      </c>
      <c r="F632" s="5" t="e">
        <f t="shared" si="27"/>
        <v>#DIV/0!</v>
      </c>
    </row>
    <row r="633" spans="2:6" ht="15.75" hidden="1" outlineLevel="1">
      <c r="B633" s="1">
        <v>1022</v>
      </c>
      <c r="C633" s="6">
        <f t="shared" si="28"/>
        <v>0.03560000000000003</v>
      </c>
      <c r="F633" s="5" t="e">
        <f t="shared" si="27"/>
        <v>#DIV/0!</v>
      </c>
    </row>
    <row r="634" spans="2:6" ht="15.75" hidden="1" outlineLevel="1">
      <c r="B634" s="1">
        <v>1023</v>
      </c>
      <c r="C634" s="6">
        <f t="shared" si="28"/>
        <v>0.03540000000000003</v>
      </c>
      <c r="F634" s="5" t="e">
        <f t="shared" si="27"/>
        <v>#DIV/0!</v>
      </c>
    </row>
    <row r="635" spans="2:6" ht="15.75" hidden="1" outlineLevel="1">
      <c r="B635" s="1">
        <v>1024</v>
      </c>
      <c r="C635" s="6">
        <f t="shared" si="28"/>
        <v>0.03520000000000003</v>
      </c>
      <c r="F635" s="5" t="e">
        <f t="shared" si="27"/>
        <v>#DIV/0!</v>
      </c>
    </row>
    <row r="636" spans="2:6" ht="15.75" hidden="1" outlineLevel="1">
      <c r="B636" s="1">
        <v>1025</v>
      </c>
      <c r="C636" s="6">
        <f t="shared" si="28"/>
        <v>0.03500000000000003</v>
      </c>
      <c r="F636" s="5" t="e">
        <f t="shared" si="27"/>
        <v>#DIV/0!</v>
      </c>
    </row>
    <row r="637" spans="2:6" ht="15.75" hidden="1" outlineLevel="1">
      <c r="B637" s="1">
        <v>1026</v>
      </c>
      <c r="C637" s="6">
        <f t="shared" si="28"/>
        <v>0.03480000000000003</v>
      </c>
      <c r="F637" s="5" t="e">
        <f t="shared" si="27"/>
        <v>#DIV/0!</v>
      </c>
    </row>
    <row r="638" spans="2:6" ht="15.75" hidden="1" outlineLevel="1">
      <c r="B638" s="1">
        <v>1027</v>
      </c>
      <c r="C638" s="6">
        <f t="shared" si="28"/>
        <v>0.034600000000000034</v>
      </c>
      <c r="F638" s="5" t="e">
        <f t="shared" si="27"/>
        <v>#DIV/0!</v>
      </c>
    </row>
    <row r="639" spans="2:6" ht="15.75" hidden="1" outlineLevel="1">
      <c r="B639" s="1">
        <v>1028</v>
      </c>
      <c r="C639" s="6">
        <f t="shared" si="28"/>
        <v>0.034400000000000035</v>
      </c>
      <c r="F639" s="5" t="e">
        <f t="shared" si="27"/>
        <v>#DIV/0!</v>
      </c>
    </row>
    <row r="640" spans="2:6" ht="15.75" hidden="1" outlineLevel="1">
      <c r="B640" s="1">
        <v>1029</v>
      </c>
      <c r="C640" s="6">
        <f t="shared" si="28"/>
        <v>0.034200000000000036</v>
      </c>
      <c r="F640" s="5" t="e">
        <f t="shared" si="27"/>
        <v>#DIV/0!</v>
      </c>
    </row>
    <row r="641" spans="2:6" ht="15.75" hidden="1" outlineLevel="1">
      <c r="B641" s="1">
        <v>1030</v>
      </c>
      <c r="C641" s="6">
        <f t="shared" si="28"/>
        <v>0.03400000000000004</v>
      </c>
      <c r="F641" s="5" t="e">
        <f t="shared" si="27"/>
        <v>#DIV/0!</v>
      </c>
    </row>
    <row r="642" spans="2:6" ht="15.75" hidden="1" outlineLevel="1">
      <c r="B642" s="1">
        <v>1031</v>
      </c>
      <c r="C642" s="6">
        <f t="shared" si="28"/>
        <v>0.03380000000000004</v>
      </c>
      <c r="F642" s="5" t="e">
        <f t="shared" si="27"/>
        <v>#DIV/0!</v>
      </c>
    </row>
    <row r="643" spans="2:6" ht="15.75" hidden="1" outlineLevel="1">
      <c r="B643" s="1">
        <v>1032</v>
      </c>
      <c r="C643" s="6">
        <f t="shared" si="28"/>
        <v>0.03360000000000004</v>
      </c>
      <c r="F643" s="5" t="e">
        <f t="shared" si="27"/>
        <v>#DIV/0!</v>
      </c>
    </row>
    <row r="644" spans="2:6" ht="15.75" hidden="1" outlineLevel="1">
      <c r="B644" s="1">
        <v>1033</v>
      </c>
      <c r="C644" s="6">
        <f aca="true" t="shared" si="29" ref="C644:C675">C643-$A$612</f>
        <v>0.03340000000000004</v>
      </c>
      <c r="F644" s="5" t="e">
        <f t="shared" si="27"/>
        <v>#DIV/0!</v>
      </c>
    </row>
    <row r="645" spans="2:6" ht="15.75" hidden="1" outlineLevel="1">
      <c r="B645" s="1">
        <v>1034</v>
      </c>
      <c r="C645" s="6">
        <f t="shared" si="29"/>
        <v>0.03320000000000004</v>
      </c>
      <c r="F645" s="5" t="e">
        <f t="shared" si="27"/>
        <v>#DIV/0!</v>
      </c>
    </row>
    <row r="646" spans="2:6" ht="15.75" hidden="1" outlineLevel="1">
      <c r="B646" s="1">
        <v>1035</v>
      </c>
      <c r="C646" s="6">
        <f t="shared" si="29"/>
        <v>0.03300000000000004</v>
      </c>
      <c r="F646" s="5" t="e">
        <f t="shared" si="27"/>
        <v>#DIV/0!</v>
      </c>
    </row>
    <row r="647" spans="2:6" ht="15.75" hidden="1" outlineLevel="1">
      <c r="B647" s="1">
        <v>1036</v>
      </c>
      <c r="C647" s="6">
        <f t="shared" si="29"/>
        <v>0.032800000000000044</v>
      </c>
      <c r="F647" s="5" t="e">
        <f t="shared" si="27"/>
        <v>#DIV/0!</v>
      </c>
    </row>
    <row r="648" spans="2:6" ht="15.75" hidden="1" outlineLevel="1">
      <c r="B648" s="1">
        <v>1037</v>
      </c>
      <c r="C648" s="6">
        <f t="shared" si="29"/>
        <v>0.032600000000000046</v>
      </c>
      <c r="F648" s="5" t="e">
        <f aca="true" t="shared" si="30" ref="F648:F711">SQRT(C648/E648)</f>
        <v>#DIV/0!</v>
      </c>
    </row>
    <row r="649" spans="2:6" ht="15.75" hidden="1" outlineLevel="1">
      <c r="B649" s="1">
        <v>1038</v>
      </c>
      <c r="C649" s="6">
        <f t="shared" si="29"/>
        <v>0.03240000000000005</v>
      </c>
      <c r="F649" s="5" t="e">
        <f t="shared" si="30"/>
        <v>#DIV/0!</v>
      </c>
    </row>
    <row r="650" spans="2:6" ht="15.75" hidden="1" outlineLevel="1">
      <c r="B650" s="1">
        <v>1039</v>
      </c>
      <c r="C650" s="6">
        <f t="shared" si="29"/>
        <v>0.03220000000000005</v>
      </c>
      <c r="F650" s="5" t="e">
        <f t="shared" si="30"/>
        <v>#DIV/0!</v>
      </c>
    </row>
    <row r="651" spans="2:6" ht="15.75" hidden="1" outlineLevel="1">
      <c r="B651" s="1">
        <v>1040</v>
      </c>
      <c r="C651" s="6">
        <f t="shared" si="29"/>
        <v>0.03200000000000005</v>
      </c>
      <c r="F651" s="5" t="e">
        <f t="shared" si="30"/>
        <v>#DIV/0!</v>
      </c>
    </row>
    <row r="652" spans="2:6" ht="15.75" hidden="1" outlineLevel="1">
      <c r="B652" s="1">
        <v>1041</v>
      </c>
      <c r="C652" s="6">
        <f t="shared" si="29"/>
        <v>0.03180000000000005</v>
      </c>
      <c r="F652" s="5" t="e">
        <f t="shared" si="30"/>
        <v>#DIV/0!</v>
      </c>
    </row>
    <row r="653" spans="2:6" ht="15.75" hidden="1" outlineLevel="1">
      <c r="B653" s="1">
        <v>1042</v>
      </c>
      <c r="C653" s="6">
        <f t="shared" si="29"/>
        <v>0.03160000000000005</v>
      </c>
      <c r="F653" s="5" t="e">
        <f t="shared" si="30"/>
        <v>#DIV/0!</v>
      </c>
    </row>
    <row r="654" spans="2:6" ht="15.75" hidden="1" outlineLevel="1">
      <c r="B654" s="1">
        <v>1043</v>
      </c>
      <c r="C654" s="6">
        <f t="shared" si="29"/>
        <v>0.03140000000000005</v>
      </c>
      <c r="F654" s="5" t="e">
        <f t="shared" si="30"/>
        <v>#DIV/0!</v>
      </c>
    </row>
    <row r="655" spans="2:6" ht="15.75" hidden="1" outlineLevel="1">
      <c r="B655" s="1">
        <v>1044</v>
      </c>
      <c r="C655" s="6">
        <f t="shared" si="29"/>
        <v>0.031200000000000054</v>
      </c>
      <c r="F655" s="5" t="e">
        <f t="shared" si="30"/>
        <v>#DIV/0!</v>
      </c>
    </row>
    <row r="656" spans="2:6" ht="15.75" hidden="1" outlineLevel="1">
      <c r="B656" s="1">
        <v>1045</v>
      </c>
      <c r="C656" s="6">
        <f t="shared" si="29"/>
        <v>0.031000000000000055</v>
      </c>
      <c r="F656" s="5" t="e">
        <f t="shared" si="30"/>
        <v>#DIV/0!</v>
      </c>
    </row>
    <row r="657" spans="2:6" ht="15.75" hidden="1" outlineLevel="1">
      <c r="B657" s="1">
        <v>1046</v>
      </c>
      <c r="C657" s="6">
        <f t="shared" si="29"/>
        <v>0.030800000000000056</v>
      </c>
      <c r="F657" s="5" t="e">
        <f t="shared" si="30"/>
        <v>#DIV/0!</v>
      </c>
    </row>
    <row r="658" spans="2:6" ht="15.75" hidden="1" outlineLevel="1">
      <c r="B658" s="1">
        <v>1047</v>
      </c>
      <c r="C658" s="6">
        <f t="shared" si="29"/>
        <v>0.030600000000000058</v>
      </c>
      <c r="F658" s="5" t="e">
        <f t="shared" si="30"/>
        <v>#DIV/0!</v>
      </c>
    </row>
    <row r="659" spans="2:6" ht="15.75" hidden="1" outlineLevel="1">
      <c r="B659" s="1">
        <v>1048</v>
      </c>
      <c r="C659" s="6">
        <f t="shared" si="29"/>
        <v>0.03040000000000006</v>
      </c>
      <c r="F659" s="5" t="e">
        <f t="shared" si="30"/>
        <v>#DIV/0!</v>
      </c>
    </row>
    <row r="660" spans="2:6" ht="15.75" hidden="1" outlineLevel="1">
      <c r="B660" s="1">
        <v>1049</v>
      </c>
      <c r="C660" s="6">
        <f t="shared" si="29"/>
        <v>0.03020000000000006</v>
      </c>
      <c r="F660" s="5" t="e">
        <f t="shared" si="30"/>
        <v>#DIV/0!</v>
      </c>
    </row>
    <row r="661" spans="2:6" ht="15.75" hidden="1" outlineLevel="1">
      <c r="B661" s="1">
        <v>1050</v>
      </c>
      <c r="C661" s="6">
        <f t="shared" si="29"/>
        <v>0.03000000000000006</v>
      </c>
      <c r="F661" s="5" t="e">
        <f t="shared" si="30"/>
        <v>#DIV/0!</v>
      </c>
    </row>
    <row r="662" spans="2:6" ht="15.75" hidden="1" outlineLevel="1">
      <c r="B662" s="1">
        <v>1051</v>
      </c>
      <c r="C662" s="6">
        <f t="shared" si="29"/>
        <v>0.029800000000000063</v>
      </c>
      <c r="F662" s="5" t="e">
        <f t="shared" si="30"/>
        <v>#DIV/0!</v>
      </c>
    </row>
    <row r="663" spans="2:6" ht="15.75" hidden="1" outlineLevel="1">
      <c r="B663" s="1">
        <v>1052</v>
      </c>
      <c r="C663" s="6">
        <f t="shared" si="29"/>
        <v>0.029600000000000064</v>
      </c>
      <c r="F663" s="5" t="e">
        <f t="shared" si="30"/>
        <v>#DIV/0!</v>
      </c>
    </row>
    <row r="664" spans="2:6" ht="15.75" hidden="1" outlineLevel="1">
      <c r="B664" s="1">
        <v>1053</v>
      </c>
      <c r="C664" s="6">
        <f t="shared" si="29"/>
        <v>0.029400000000000065</v>
      </c>
      <c r="F664" s="5" t="e">
        <f t="shared" si="30"/>
        <v>#DIV/0!</v>
      </c>
    </row>
    <row r="665" spans="2:6" ht="15.75" hidden="1" outlineLevel="1">
      <c r="B665" s="1">
        <v>1054</v>
      </c>
      <c r="C665" s="6">
        <f t="shared" si="29"/>
        <v>0.029200000000000066</v>
      </c>
      <c r="F665" s="5" t="e">
        <f t="shared" si="30"/>
        <v>#DIV/0!</v>
      </c>
    </row>
    <row r="666" spans="2:6" ht="15.75" hidden="1" outlineLevel="1">
      <c r="B666" s="1">
        <v>1055</v>
      </c>
      <c r="C666" s="6">
        <f t="shared" si="29"/>
        <v>0.029000000000000067</v>
      </c>
      <c r="F666" s="5" t="e">
        <f t="shared" si="30"/>
        <v>#DIV/0!</v>
      </c>
    </row>
    <row r="667" spans="2:6" ht="15.75" hidden="1" outlineLevel="1">
      <c r="B667" s="1">
        <v>1056</v>
      </c>
      <c r="C667" s="6">
        <f t="shared" si="29"/>
        <v>0.02880000000000007</v>
      </c>
      <c r="F667" s="5" t="e">
        <f t="shared" si="30"/>
        <v>#DIV/0!</v>
      </c>
    </row>
    <row r="668" spans="2:6" ht="15.75" hidden="1" outlineLevel="1">
      <c r="B668" s="1">
        <v>1057</v>
      </c>
      <c r="C668" s="6">
        <f t="shared" si="29"/>
        <v>0.02860000000000007</v>
      </c>
      <c r="F668" s="5" t="e">
        <f t="shared" si="30"/>
        <v>#DIV/0!</v>
      </c>
    </row>
    <row r="669" spans="2:6" ht="15.75" hidden="1" outlineLevel="1">
      <c r="B669" s="1">
        <v>1058</v>
      </c>
      <c r="C669" s="6">
        <f t="shared" si="29"/>
        <v>0.02840000000000007</v>
      </c>
      <c r="F669" s="5" t="e">
        <f t="shared" si="30"/>
        <v>#DIV/0!</v>
      </c>
    </row>
    <row r="670" spans="2:6" ht="15.75" hidden="1" outlineLevel="1">
      <c r="B670" s="1">
        <v>1059</v>
      </c>
      <c r="C670" s="6">
        <f t="shared" si="29"/>
        <v>0.028200000000000072</v>
      </c>
      <c r="F670" s="5" t="e">
        <f t="shared" si="30"/>
        <v>#DIV/0!</v>
      </c>
    </row>
    <row r="671" spans="2:6" ht="15.75" hidden="1" outlineLevel="1">
      <c r="B671" s="1">
        <v>1060</v>
      </c>
      <c r="C671" s="6">
        <f t="shared" si="29"/>
        <v>0.028000000000000073</v>
      </c>
      <c r="F671" s="5" t="e">
        <f t="shared" si="30"/>
        <v>#DIV/0!</v>
      </c>
    </row>
    <row r="672" spans="2:6" ht="15.75" hidden="1" outlineLevel="1">
      <c r="B672" s="1">
        <v>1061</v>
      </c>
      <c r="C672" s="6">
        <f t="shared" si="29"/>
        <v>0.027800000000000075</v>
      </c>
      <c r="F672" s="5" t="e">
        <f t="shared" si="30"/>
        <v>#DIV/0!</v>
      </c>
    </row>
    <row r="673" spans="2:6" ht="15.75" hidden="1" outlineLevel="1">
      <c r="B673" s="1">
        <v>1062</v>
      </c>
      <c r="C673" s="6">
        <f t="shared" si="29"/>
        <v>0.027600000000000076</v>
      </c>
      <c r="F673" s="5" t="e">
        <f t="shared" si="30"/>
        <v>#DIV/0!</v>
      </c>
    </row>
    <row r="674" spans="2:6" ht="15.75" hidden="1" outlineLevel="1">
      <c r="B674" s="1">
        <v>1063</v>
      </c>
      <c r="C674" s="6">
        <f t="shared" si="29"/>
        <v>0.027400000000000077</v>
      </c>
      <c r="F674" s="5" t="e">
        <f t="shared" si="30"/>
        <v>#DIV/0!</v>
      </c>
    </row>
    <row r="675" spans="2:6" ht="15.75" hidden="1" outlineLevel="1">
      <c r="B675" s="1">
        <v>1064</v>
      </c>
      <c r="C675" s="6">
        <f t="shared" si="29"/>
        <v>0.02720000000000008</v>
      </c>
      <c r="F675" s="5" t="e">
        <f t="shared" si="30"/>
        <v>#DIV/0!</v>
      </c>
    </row>
    <row r="676" spans="2:6" ht="15.75" hidden="1" outlineLevel="1">
      <c r="B676" s="1">
        <v>1065</v>
      </c>
      <c r="C676" s="6">
        <f aca="true" t="shared" si="31" ref="C676:C710">C675-$A$612</f>
        <v>0.02700000000000008</v>
      </c>
      <c r="F676" s="5" t="e">
        <f t="shared" si="30"/>
        <v>#DIV/0!</v>
      </c>
    </row>
    <row r="677" spans="2:6" ht="15.75" hidden="1" outlineLevel="1">
      <c r="B677" s="1">
        <v>1066</v>
      </c>
      <c r="C677" s="6">
        <f t="shared" si="31"/>
        <v>0.02680000000000008</v>
      </c>
      <c r="F677" s="5" t="e">
        <f t="shared" si="30"/>
        <v>#DIV/0!</v>
      </c>
    </row>
    <row r="678" spans="2:6" ht="15.75" hidden="1" outlineLevel="1">
      <c r="B678" s="1">
        <v>1067</v>
      </c>
      <c r="C678" s="6">
        <f t="shared" si="31"/>
        <v>0.026600000000000082</v>
      </c>
      <c r="F678" s="5" t="e">
        <f t="shared" si="30"/>
        <v>#DIV/0!</v>
      </c>
    </row>
    <row r="679" spans="2:6" ht="15.75" hidden="1" outlineLevel="1">
      <c r="B679" s="1">
        <v>1068</v>
      </c>
      <c r="C679" s="6">
        <f t="shared" si="31"/>
        <v>0.026400000000000083</v>
      </c>
      <c r="F679" s="5" t="e">
        <f t="shared" si="30"/>
        <v>#DIV/0!</v>
      </c>
    </row>
    <row r="680" spans="2:6" ht="15.75" hidden="1" outlineLevel="1">
      <c r="B680" s="1">
        <v>1069</v>
      </c>
      <c r="C680" s="6">
        <f t="shared" si="31"/>
        <v>0.026200000000000084</v>
      </c>
      <c r="F680" s="5" t="e">
        <f t="shared" si="30"/>
        <v>#DIV/0!</v>
      </c>
    </row>
    <row r="681" spans="2:6" ht="15.75" hidden="1" outlineLevel="1">
      <c r="B681" s="1">
        <v>1070</v>
      </c>
      <c r="C681" s="6">
        <f t="shared" si="31"/>
        <v>0.026000000000000086</v>
      </c>
      <c r="F681" s="5" t="e">
        <f t="shared" si="30"/>
        <v>#DIV/0!</v>
      </c>
    </row>
    <row r="682" spans="2:6" ht="15.75" hidden="1" outlineLevel="1">
      <c r="B682" s="1">
        <v>1071</v>
      </c>
      <c r="C682" s="6">
        <f t="shared" si="31"/>
        <v>0.025800000000000087</v>
      </c>
      <c r="F682" s="5" t="e">
        <f t="shared" si="30"/>
        <v>#DIV/0!</v>
      </c>
    </row>
    <row r="683" spans="2:6" ht="15.75" hidden="1" outlineLevel="1">
      <c r="B683" s="1">
        <v>1072</v>
      </c>
      <c r="C683" s="6">
        <f t="shared" si="31"/>
        <v>0.025600000000000088</v>
      </c>
      <c r="F683" s="5" t="e">
        <f t="shared" si="30"/>
        <v>#DIV/0!</v>
      </c>
    </row>
    <row r="684" spans="2:6" ht="15.75" hidden="1" outlineLevel="1">
      <c r="B684" s="1">
        <v>1073</v>
      </c>
      <c r="C684" s="6">
        <f t="shared" si="31"/>
        <v>0.02540000000000009</v>
      </c>
      <c r="F684" s="5" t="e">
        <f t="shared" si="30"/>
        <v>#DIV/0!</v>
      </c>
    </row>
    <row r="685" spans="2:6" ht="15.75" hidden="1" outlineLevel="1">
      <c r="B685" s="1">
        <v>1074</v>
      </c>
      <c r="C685" s="6">
        <f t="shared" si="31"/>
        <v>0.02520000000000009</v>
      </c>
      <c r="F685" s="5" t="e">
        <f t="shared" si="30"/>
        <v>#DIV/0!</v>
      </c>
    </row>
    <row r="686" spans="2:6" ht="15.75" hidden="1" outlineLevel="1">
      <c r="B686" s="1">
        <v>1075</v>
      </c>
      <c r="C686" s="6">
        <f t="shared" si="31"/>
        <v>0.02500000000000009</v>
      </c>
      <c r="F686" s="5" t="e">
        <f t="shared" si="30"/>
        <v>#DIV/0!</v>
      </c>
    </row>
    <row r="687" spans="2:6" ht="15.75" hidden="1" outlineLevel="1">
      <c r="B687" s="1">
        <v>1076</v>
      </c>
      <c r="C687" s="6">
        <f t="shared" si="31"/>
        <v>0.024800000000000093</v>
      </c>
      <c r="F687" s="5" t="e">
        <f t="shared" si="30"/>
        <v>#DIV/0!</v>
      </c>
    </row>
    <row r="688" spans="2:6" ht="15.75" hidden="1" outlineLevel="1">
      <c r="B688" s="1">
        <v>1077</v>
      </c>
      <c r="C688" s="6">
        <f t="shared" si="31"/>
        <v>0.024600000000000094</v>
      </c>
      <c r="F688" s="5" t="e">
        <f t="shared" si="30"/>
        <v>#DIV/0!</v>
      </c>
    </row>
    <row r="689" spans="2:6" ht="15.75" hidden="1" outlineLevel="1">
      <c r="B689" s="1">
        <v>1078</v>
      </c>
      <c r="C689" s="6">
        <f t="shared" si="31"/>
        <v>0.024400000000000095</v>
      </c>
      <c r="F689" s="5" t="e">
        <f t="shared" si="30"/>
        <v>#DIV/0!</v>
      </c>
    </row>
    <row r="690" spans="2:6" ht="15.75" hidden="1" outlineLevel="1">
      <c r="B690" s="1">
        <v>1079</v>
      </c>
      <c r="C690" s="6">
        <f t="shared" si="31"/>
        <v>0.024200000000000096</v>
      </c>
      <c r="F690" s="5" t="e">
        <f t="shared" si="30"/>
        <v>#DIV/0!</v>
      </c>
    </row>
    <row r="691" spans="2:6" ht="15.75" hidden="1" outlineLevel="1">
      <c r="B691" s="1">
        <v>1080</v>
      </c>
      <c r="C691" s="6">
        <f t="shared" si="31"/>
        <v>0.024000000000000098</v>
      </c>
      <c r="F691" s="5" t="e">
        <f t="shared" si="30"/>
        <v>#DIV/0!</v>
      </c>
    </row>
    <row r="692" spans="2:6" ht="15.75" hidden="1" outlineLevel="1">
      <c r="B692" s="1">
        <v>1081</v>
      </c>
      <c r="C692" s="6">
        <f t="shared" si="31"/>
        <v>0.0238000000000001</v>
      </c>
      <c r="F692" s="5" t="e">
        <f t="shared" si="30"/>
        <v>#DIV/0!</v>
      </c>
    </row>
    <row r="693" spans="2:6" ht="15.75" hidden="1" outlineLevel="1">
      <c r="B693" s="1">
        <v>1082</v>
      </c>
      <c r="C693" s="6">
        <f t="shared" si="31"/>
        <v>0.0236000000000001</v>
      </c>
      <c r="F693" s="5" t="e">
        <f t="shared" si="30"/>
        <v>#DIV/0!</v>
      </c>
    </row>
    <row r="694" spans="2:6" ht="15.75" hidden="1" outlineLevel="1">
      <c r="B694" s="1">
        <v>1083</v>
      </c>
      <c r="C694" s="6">
        <f t="shared" si="31"/>
        <v>0.0234000000000001</v>
      </c>
      <c r="F694" s="5" t="e">
        <f t="shared" si="30"/>
        <v>#DIV/0!</v>
      </c>
    </row>
    <row r="695" spans="2:6" ht="15.75" hidden="1" outlineLevel="1">
      <c r="B695" s="1">
        <v>1084</v>
      </c>
      <c r="C695" s="6">
        <f t="shared" si="31"/>
        <v>0.023200000000000102</v>
      </c>
      <c r="F695" s="5" t="e">
        <f t="shared" si="30"/>
        <v>#DIV/0!</v>
      </c>
    </row>
    <row r="696" spans="2:6" ht="15.75" hidden="1" outlineLevel="1">
      <c r="B696" s="1">
        <v>1085</v>
      </c>
      <c r="C696" s="6">
        <f t="shared" si="31"/>
        <v>0.023000000000000104</v>
      </c>
      <c r="F696" s="5" t="e">
        <f t="shared" si="30"/>
        <v>#DIV/0!</v>
      </c>
    </row>
    <row r="697" spans="2:6" ht="15.75" hidden="1" outlineLevel="1">
      <c r="B697" s="1">
        <v>1086</v>
      </c>
      <c r="C697" s="6">
        <f t="shared" si="31"/>
        <v>0.022800000000000105</v>
      </c>
      <c r="F697" s="5" t="e">
        <f t="shared" si="30"/>
        <v>#DIV/0!</v>
      </c>
    </row>
    <row r="698" spans="2:6" ht="15.75" hidden="1" outlineLevel="1">
      <c r="B698" s="1">
        <v>1087</v>
      </c>
      <c r="C698" s="6">
        <f t="shared" si="31"/>
        <v>0.022600000000000106</v>
      </c>
      <c r="F698" s="5" t="e">
        <f t="shared" si="30"/>
        <v>#DIV/0!</v>
      </c>
    </row>
    <row r="699" spans="2:6" ht="15.75" hidden="1" outlineLevel="1">
      <c r="B699" s="1">
        <v>1088</v>
      </c>
      <c r="C699" s="6">
        <f t="shared" si="31"/>
        <v>0.022400000000000107</v>
      </c>
      <c r="F699" s="5" t="e">
        <f t="shared" si="30"/>
        <v>#DIV/0!</v>
      </c>
    </row>
    <row r="700" spans="2:6" ht="15.75" hidden="1" outlineLevel="1">
      <c r="B700" s="1">
        <v>1089</v>
      </c>
      <c r="C700" s="6">
        <f t="shared" si="31"/>
        <v>0.02220000000000011</v>
      </c>
      <c r="F700" s="5" t="e">
        <f t="shared" si="30"/>
        <v>#DIV/0!</v>
      </c>
    </row>
    <row r="701" spans="2:6" ht="15.75" hidden="1" outlineLevel="1">
      <c r="B701" s="1">
        <v>1090</v>
      </c>
      <c r="C701" s="6">
        <f t="shared" si="31"/>
        <v>0.02200000000000011</v>
      </c>
      <c r="F701" s="5" t="e">
        <f t="shared" si="30"/>
        <v>#DIV/0!</v>
      </c>
    </row>
    <row r="702" spans="2:6" ht="15.75" hidden="1" outlineLevel="1">
      <c r="B702" s="1">
        <v>1091</v>
      </c>
      <c r="C702" s="6">
        <f t="shared" si="31"/>
        <v>0.02180000000000011</v>
      </c>
      <c r="F702" s="5" t="e">
        <f t="shared" si="30"/>
        <v>#DIV/0!</v>
      </c>
    </row>
    <row r="703" spans="2:6" ht="15.75" hidden="1" outlineLevel="1">
      <c r="B703" s="1">
        <v>1092</v>
      </c>
      <c r="C703" s="6">
        <f t="shared" si="31"/>
        <v>0.021600000000000112</v>
      </c>
      <c r="F703" s="5" t="e">
        <f t="shared" si="30"/>
        <v>#DIV/0!</v>
      </c>
    </row>
    <row r="704" spans="2:6" ht="15.75" hidden="1" outlineLevel="1">
      <c r="B704" s="1">
        <v>1093</v>
      </c>
      <c r="C704" s="6">
        <f t="shared" si="31"/>
        <v>0.021400000000000113</v>
      </c>
      <c r="F704" s="5" t="e">
        <f t="shared" si="30"/>
        <v>#DIV/0!</v>
      </c>
    </row>
    <row r="705" spans="2:6" ht="15.75" hidden="1" outlineLevel="1">
      <c r="B705" s="1">
        <v>1094</v>
      </c>
      <c r="C705" s="6">
        <f t="shared" si="31"/>
        <v>0.021200000000000115</v>
      </c>
      <c r="F705" s="5" t="e">
        <f t="shared" si="30"/>
        <v>#DIV/0!</v>
      </c>
    </row>
    <row r="706" spans="2:6" ht="15.75" hidden="1" outlineLevel="1">
      <c r="B706" s="1">
        <v>1095</v>
      </c>
      <c r="C706" s="6">
        <f t="shared" si="31"/>
        <v>0.021000000000000116</v>
      </c>
      <c r="F706" s="5" t="e">
        <f t="shared" si="30"/>
        <v>#DIV/0!</v>
      </c>
    </row>
    <row r="707" spans="2:6" ht="15.75" hidden="1" outlineLevel="1">
      <c r="B707" s="1">
        <v>1096</v>
      </c>
      <c r="C707" s="6">
        <f t="shared" si="31"/>
        <v>0.020800000000000117</v>
      </c>
      <c r="F707" s="5" t="e">
        <f t="shared" si="30"/>
        <v>#DIV/0!</v>
      </c>
    </row>
    <row r="708" spans="2:6" ht="15.75" hidden="1" outlineLevel="1">
      <c r="B708" s="1">
        <v>1097</v>
      </c>
      <c r="C708" s="6">
        <f t="shared" si="31"/>
        <v>0.020600000000000118</v>
      </c>
      <c r="F708" s="5" t="e">
        <f t="shared" si="30"/>
        <v>#DIV/0!</v>
      </c>
    </row>
    <row r="709" spans="2:6" ht="15.75" hidden="1" outlineLevel="1">
      <c r="B709" s="1">
        <v>1098</v>
      </c>
      <c r="C709" s="6">
        <f t="shared" si="31"/>
        <v>0.02040000000000012</v>
      </c>
      <c r="F709" s="5" t="e">
        <f t="shared" si="30"/>
        <v>#DIV/0!</v>
      </c>
    </row>
    <row r="710" spans="2:6" ht="15.75" hidden="1" outlineLevel="1">
      <c r="B710" s="1">
        <v>1099</v>
      </c>
      <c r="C710" s="6">
        <f t="shared" si="31"/>
        <v>0.02020000000000012</v>
      </c>
      <c r="F710" s="5" t="e">
        <f t="shared" si="30"/>
        <v>#DIV/0!</v>
      </c>
    </row>
    <row r="711" spans="2:6" ht="15.75" collapsed="1">
      <c r="B711" s="1">
        <v>1100</v>
      </c>
      <c r="C711" s="7">
        <v>0.02</v>
      </c>
      <c r="D711" s="5">
        <v>0.0125</v>
      </c>
      <c r="E711" s="5">
        <v>0.0225</v>
      </c>
      <c r="F711" s="5">
        <f t="shared" si="30"/>
        <v>0.9428090415820634</v>
      </c>
    </row>
    <row r="712" spans="1:6" ht="15.75" hidden="1" outlineLevel="1">
      <c r="A712" s="14">
        <f>(C711-C811)/100</f>
        <v>0.0002</v>
      </c>
      <c r="B712" s="1">
        <v>1101</v>
      </c>
      <c r="C712" s="6">
        <f aca="true" t="shared" si="32" ref="C712:C743">C711-$A$712</f>
        <v>0.0198</v>
      </c>
      <c r="F712" s="5" t="e">
        <f aca="true" t="shared" si="33" ref="F712:F775">SQRT(C712/E712)</f>
        <v>#DIV/0!</v>
      </c>
    </row>
    <row r="713" spans="2:6" ht="15.75" hidden="1" outlineLevel="1">
      <c r="B713" s="1">
        <v>1102</v>
      </c>
      <c r="C713" s="6">
        <f t="shared" si="32"/>
        <v>0.019600000000000003</v>
      </c>
      <c r="F713" s="5" t="e">
        <f t="shared" si="33"/>
        <v>#DIV/0!</v>
      </c>
    </row>
    <row r="714" spans="2:6" ht="15.75" hidden="1" outlineLevel="1">
      <c r="B714" s="1">
        <v>1103</v>
      </c>
      <c r="C714" s="6">
        <f t="shared" si="32"/>
        <v>0.019400000000000004</v>
      </c>
      <c r="F714" s="5" t="e">
        <f t="shared" si="33"/>
        <v>#DIV/0!</v>
      </c>
    </row>
    <row r="715" spans="2:6" ht="15.75" hidden="1" outlineLevel="1">
      <c r="B715" s="1">
        <v>1104</v>
      </c>
      <c r="C715" s="6">
        <f t="shared" si="32"/>
        <v>0.019200000000000005</v>
      </c>
      <c r="F715" s="5" t="e">
        <f t="shared" si="33"/>
        <v>#DIV/0!</v>
      </c>
    </row>
    <row r="716" spans="2:6" ht="15.75" hidden="1" outlineLevel="1">
      <c r="B716" s="1">
        <v>1105</v>
      </c>
      <c r="C716" s="6">
        <f t="shared" si="32"/>
        <v>0.019000000000000006</v>
      </c>
      <c r="F716" s="5" t="e">
        <f t="shared" si="33"/>
        <v>#DIV/0!</v>
      </c>
    </row>
    <row r="717" spans="2:6" ht="15.75" hidden="1" outlineLevel="1">
      <c r="B717" s="1">
        <v>1106</v>
      </c>
      <c r="C717" s="6">
        <f t="shared" si="32"/>
        <v>0.018800000000000008</v>
      </c>
      <c r="F717" s="5" t="e">
        <f t="shared" si="33"/>
        <v>#DIV/0!</v>
      </c>
    </row>
    <row r="718" spans="2:6" ht="15.75" hidden="1" outlineLevel="1">
      <c r="B718" s="1">
        <v>1107</v>
      </c>
      <c r="C718" s="6">
        <f t="shared" si="32"/>
        <v>0.01860000000000001</v>
      </c>
      <c r="F718" s="5" t="e">
        <f t="shared" si="33"/>
        <v>#DIV/0!</v>
      </c>
    </row>
    <row r="719" spans="2:6" ht="15.75" hidden="1" outlineLevel="1">
      <c r="B719" s="1">
        <v>1108</v>
      </c>
      <c r="C719" s="6">
        <f t="shared" si="32"/>
        <v>0.01840000000000001</v>
      </c>
      <c r="F719" s="5" t="e">
        <f t="shared" si="33"/>
        <v>#DIV/0!</v>
      </c>
    </row>
    <row r="720" spans="2:6" ht="15.75" hidden="1" outlineLevel="1">
      <c r="B720" s="1">
        <v>1109</v>
      </c>
      <c r="C720" s="6">
        <f t="shared" si="32"/>
        <v>0.01820000000000001</v>
      </c>
      <c r="F720" s="5" t="e">
        <f t="shared" si="33"/>
        <v>#DIV/0!</v>
      </c>
    </row>
    <row r="721" spans="2:6" ht="15.75" hidden="1" outlineLevel="1">
      <c r="B721" s="1">
        <v>1110</v>
      </c>
      <c r="C721" s="6">
        <f t="shared" si="32"/>
        <v>0.018000000000000013</v>
      </c>
      <c r="F721" s="5" t="e">
        <f t="shared" si="33"/>
        <v>#DIV/0!</v>
      </c>
    </row>
    <row r="722" spans="2:6" ht="15.75" hidden="1" outlineLevel="1">
      <c r="B722" s="1">
        <v>1111</v>
      </c>
      <c r="C722" s="6">
        <f t="shared" si="32"/>
        <v>0.017800000000000014</v>
      </c>
      <c r="F722" s="5" t="e">
        <f t="shared" si="33"/>
        <v>#DIV/0!</v>
      </c>
    </row>
    <row r="723" spans="2:6" ht="15.75" hidden="1" outlineLevel="1">
      <c r="B723" s="1">
        <v>1112</v>
      </c>
      <c r="C723" s="6">
        <f t="shared" si="32"/>
        <v>0.017600000000000015</v>
      </c>
      <c r="F723" s="5" t="e">
        <f t="shared" si="33"/>
        <v>#DIV/0!</v>
      </c>
    </row>
    <row r="724" spans="2:6" ht="15.75" hidden="1" outlineLevel="1">
      <c r="B724" s="1">
        <v>1113</v>
      </c>
      <c r="C724" s="6">
        <f t="shared" si="32"/>
        <v>0.017400000000000016</v>
      </c>
      <c r="F724" s="5" t="e">
        <f t="shared" si="33"/>
        <v>#DIV/0!</v>
      </c>
    </row>
    <row r="725" spans="2:6" ht="15.75" hidden="1" outlineLevel="1">
      <c r="B725" s="1">
        <v>1114</v>
      </c>
      <c r="C725" s="6">
        <f t="shared" si="32"/>
        <v>0.017200000000000017</v>
      </c>
      <c r="F725" s="5" t="e">
        <f t="shared" si="33"/>
        <v>#DIV/0!</v>
      </c>
    </row>
    <row r="726" spans="2:6" ht="15.75" hidden="1" outlineLevel="1">
      <c r="B726" s="1">
        <v>1115</v>
      </c>
      <c r="C726" s="6">
        <f t="shared" si="32"/>
        <v>0.01700000000000002</v>
      </c>
      <c r="F726" s="5" t="e">
        <f t="shared" si="33"/>
        <v>#DIV/0!</v>
      </c>
    </row>
    <row r="727" spans="2:6" ht="15.75" hidden="1" outlineLevel="1">
      <c r="B727" s="1">
        <v>1116</v>
      </c>
      <c r="C727" s="6">
        <f t="shared" si="32"/>
        <v>0.01680000000000002</v>
      </c>
      <c r="F727" s="5" t="e">
        <f t="shared" si="33"/>
        <v>#DIV/0!</v>
      </c>
    </row>
    <row r="728" spans="2:6" ht="15.75" hidden="1" outlineLevel="1">
      <c r="B728" s="1">
        <v>1117</v>
      </c>
      <c r="C728" s="6">
        <f t="shared" si="32"/>
        <v>0.01660000000000002</v>
      </c>
      <c r="F728" s="5" t="e">
        <f t="shared" si="33"/>
        <v>#DIV/0!</v>
      </c>
    </row>
    <row r="729" spans="2:6" ht="15.75" hidden="1" outlineLevel="1">
      <c r="B729" s="1">
        <v>1118</v>
      </c>
      <c r="C729" s="6">
        <f t="shared" si="32"/>
        <v>0.016400000000000022</v>
      </c>
      <c r="F729" s="5" t="e">
        <f t="shared" si="33"/>
        <v>#DIV/0!</v>
      </c>
    </row>
    <row r="730" spans="2:6" ht="15.75" hidden="1" outlineLevel="1">
      <c r="B730" s="1">
        <v>1119</v>
      </c>
      <c r="C730" s="6">
        <f t="shared" si="32"/>
        <v>0.016200000000000023</v>
      </c>
      <c r="F730" s="5" t="e">
        <f t="shared" si="33"/>
        <v>#DIV/0!</v>
      </c>
    </row>
    <row r="731" spans="2:6" ht="15.75" hidden="1" outlineLevel="1">
      <c r="B731" s="1">
        <v>1120</v>
      </c>
      <c r="C731" s="6">
        <f t="shared" si="32"/>
        <v>0.016000000000000025</v>
      </c>
      <c r="F731" s="5" t="e">
        <f t="shared" si="33"/>
        <v>#DIV/0!</v>
      </c>
    </row>
    <row r="732" spans="2:6" ht="15.75" hidden="1" outlineLevel="1">
      <c r="B732" s="1">
        <v>1121</v>
      </c>
      <c r="C732" s="6">
        <f t="shared" si="32"/>
        <v>0.015800000000000026</v>
      </c>
      <c r="F732" s="5" t="e">
        <f t="shared" si="33"/>
        <v>#DIV/0!</v>
      </c>
    </row>
    <row r="733" spans="2:6" ht="15.75" hidden="1" outlineLevel="1">
      <c r="B733" s="1">
        <v>1122</v>
      </c>
      <c r="C733" s="6">
        <f t="shared" si="32"/>
        <v>0.015600000000000025</v>
      </c>
      <c r="F733" s="5" t="e">
        <f t="shared" si="33"/>
        <v>#DIV/0!</v>
      </c>
    </row>
    <row r="734" spans="2:6" ht="15.75" hidden="1" outlineLevel="1">
      <c r="B734" s="1">
        <v>1123</v>
      </c>
      <c r="C734" s="6">
        <f t="shared" si="32"/>
        <v>0.015400000000000025</v>
      </c>
      <c r="F734" s="5" t="e">
        <f t="shared" si="33"/>
        <v>#DIV/0!</v>
      </c>
    </row>
    <row r="735" spans="2:6" ht="15.75" hidden="1" outlineLevel="1">
      <c r="B735" s="1">
        <v>1124</v>
      </c>
      <c r="C735" s="6">
        <f t="shared" si="32"/>
        <v>0.015200000000000024</v>
      </c>
      <c r="F735" s="5" t="e">
        <f t="shared" si="33"/>
        <v>#DIV/0!</v>
      </c>
    </row>
    <row r="736" spans="2:6" ht="15.75" hidden="1" outlineLevel="1">
      <c r="B736" s="1">
        <v>1125</v>
      </c>
      <c r="C736" s="6">
        <f t="shared" si="32"/>
        <v>0.015000000000000024</v>
      </c>
      <c r="F736" s="5" t="e">
        <f t="shared" si="33"/>
        <v>#DIV/0!</v>
      </c>
    </row>
    <row r="737" spans="2:6" ht="15.75" hidden="1" outlineLevel="1">
      <c r="B737" s="1">
        <v>1126</v>
      </c>
      <c r="C737" s="6">
        <f t="shared" si="32"/>
        <v>0.014800000000000023</v>
      </c>
      <c r="F737" s="5" t="e">
        <f t="shared" si="33"/>
        <v>#DIV/0!</v>
      </c>
    </row>
    <row r="738" spans="2:6" ht="15.75" hidden="1" outlineLevel="1">
      <c r="B738" s="1">
        <v>1127</v>
      </c>
      <c r="C738" s="6">
        <f t="shared" si="32"/>
        <v>0.014600000000000023</v>
      </c>
      <c r="F738" s="5" t="e">
        <f t="shared" si="33"/>
        <v>#DIV/0!</v>
      </c>
    </row>
    <row r="739" spans="2:6" ht="15.75" hidden="1" outlineLevel="1">
      <c r="B739" s="1">
        <v>1128</v>
      </c>
      <c r="C739" s="6">
        <f t="shared" si="32"/>
        <v>0.014400000000000022</v>
      </c>
      <c r="F739" s="5" t="e">
        <f t="shared" si="33"/>
        <v>#DIV/0!</v>
      </c>
    </row>
    <row r="740" spans="2:6" ht="15.75" hidden="1" outlineLevel="1">
      <c r="B740" s="1">
        <v>1129</v>
      </c>
      <c r="C740" s="6">
        <f t="shared" si="32"/>
        <v>0.014200000000000022</v>
      </c>
      <c r="F740" s="5" t="e">
        <f t="shared" si="33"/>
        <v>#DIV/0!</v>
      </c>
    </row>
    <row r="741" spans="2:6" ht="15.75" hidden="1" outlineLevel="1">
      <c r="B741" s="1">
        <v>1130</v>
      </c>
      <c r="C741" s="6">
        <f t="shared" si="32"/>
        <v>0.014000000000000021</v>
      </c>
      <c r="F741" s="5" t="e">
        <f t="shared" si="33"/>
        <v>#DIV/0!</v>
      </c>
    </row>
    <row r="742" spans="2:6" ht="15.75" hidden="1" outlineLevel="1">
      <c r="B742" s="1">
        <v>1131</v>
      </c>
      <c r="C742" s="6">
        <f t="shared" si="32"/>
        <v>0.01380000000000002</v>
      </c>
      <c r="F742" s="5" t="e">
        <f t="shared" si="33"/>
        <v>#DIV/0!</v>
      </c>
    </row>
    <row r="743" spans="2:6" ht="15.75" hidden="1" outlineLevel="1">
      <c r="B743" s="1">
        <v>1132</v>
      </c>
      <c r="C743" s="6">
        <f t="shared" si="32"/>
        <v>0.01360000000000002</v>
      </c>
      <c r="F743" s="5" t="e">
        <f t="shared" si="33"/>
        <v>#DIV/0!</v>
      </c>
    </row>
    <row r="744" spans="2:6" ht="15.75" hidden="1" outlineLevel="1">
      <c r="B744" s="1">
        <v>1133</v>
      </c>
      <c r="C744" s="6">
        <f aca="true" t="shared" si="34" ref="C744:C775">C743-$A$712</f>
        <v>0.01340000000000002</v>
      </c>
      <c r="F744" s="5" t="e">
        <f t="shared" si="33"/>
        <v>#DIV/0!</v>
      </c>
    </row>
    <row r="745" spans="2:6" ht="15.75" hidden="1" outlineLevel="1">
      <c r="B745" s="1">
        <v>1134</v>
      </c>
      <c r="C745" s="6">
        <f t="shared" si="34"/>
        <v>0.013200000000000019</v>
      </c>
      <c r="F745" s="5" t="e">
        <f t="shared" si="33"/>
        <v>#DIV/0!</v>
      </c>
    </row>
    <row r="746" spans="2:6" ht="15.75" hidden="1" outlineLevel="1">
      <c r="B746" s="1">
        <v>1135</v>
      </c>
      <c r="C746" s="6">
        <f t="shared" si="34"/>
        <v>0.013000000000000018</v>
      </c>
      <c r="F746" s="5" t="e">
        <f t="shared" si="33"/>
        <v>#DIV/0!</v>
      </c>
    </row>
    <row r="747" spans="2:6" ht="15.75" hidden="1" outlineLevel="1">
      <c r="B747" s="1">
        <v>1136</v>
      </c>
      <c r="C747" s="6">
        <f t="shared" si="34"/>
        <v>0.012800000000000018</v>
      </c>
      <c r="F747" s="5" t="e">
        <f t="shared" si="33"/>
        <v>#DIV/0!</v>
      </c>
    </row>
    <row r="748" spans="2:6" ht="15.75" hidden="1" outlineLevel="1">
      <c r="B748" s="1">
        <v>1137</v>
      </c>
      <c r="C748" s="6">
        <f t="shared" si="34"/>
        <v>0.012600000000000017</v>
      </c>
      <c r="F748" s="5" t="e">
        <f t="shared" si="33"/>
        <v>#DIV/0!</v>
      </c>
    </row>
    <row r="749" spans="2:6" ht="15.75" hidden="1" outlineLevel="1">
      <c r="B749" s="1">
        <v>1138</v>
      </c>
      <c r="C749" s="6">
        <f t="shared" si="34"/>
        <v>0.012400000000000017</v>
      </c>
      <c r="F749" s="5" t="e">
        <f t="shared" si="33"/>
        <v>#DIV/0!</v>
      </c>
    </row>
    <row r="750" spans="2:6" ht="15.75" hidden="1" outlineLevel="1">
      <c r="B750" s="1">
        <v>1139</v>
      </c>
      <c r="C750" s="6">
        <f t="shared" si="34"/>
        <v>0.012200000000000016</v>
      </c>
      <c r="F750" s="5" t="e">
        <f t="shared" si="33"/>
        <v>#DIV/0!</v>
      </c>
    </row>
    <row r="751" spans="2:6" ht="15.75" hidden="1" outlineLevel="1">
      <c r="B751" s="1">
        <v>1140</v>
      </c>
      <c r="C751" s="6">
        <f t="shared" si="34"/>
        <v>0.012000000000000016</v>
      </c>
      <c r="F751" s="5" t="e">
        <f t="shared" si="33"/>
        <v>#DIV/0!</v>
      </c>
    </row>
    <row r="752" spans="2:6" ht="15.75" hidden="1" outlineLevel="1">
      <c r="B752" s="1">
        <v>1141</v>
      </c>
      <c r="C752" s="6">
        <f t="shared" si="34"/>
        <v>0.011800000000000015</v>
      </c>
      <c r="F752" s="5" t="e">
        <f t="shared" si="33"/>
        <v>#DIV/0!</v>
      </c>
    </row>
    <row r="753" spans="2:6" ht="15.75" hidden="1" outlineLevel="1">
      <c r="B753" s="1">
        <v>1142</v>
      </c>
      <c r="C753" s="6">
        <f t="shared" si="34"/>
        <v>0.011600000000000015</v>
      </c>
      <c r="F753" s="5" t="e">
        <f t="shared" si="33"/>
        <v>#DIV/0!</v>
      </c>
    </row>
    <row r="754" spans="2:6" ht="15.75" hidden="1" outlineLevel="1">
      <c r="B754" s="1">
        <v>1143</v>
      </c>
      <c r="C754" s="6">
        <f t="shared" si="34"/>
        <v>0.011400000000000014</v>
      </c>
      <c r="F754" s="5" t="e">
        <f t="shared" si="33"/>
        <v>#DIV/0!</v>
      </c>
    </row>
    <row r="755" spans="2:6" ht="15.75" hidden="1" outlineLevel="1">
      <c r="B755" s="1">
        <v>1144</v>
      </c>
      <c r="C755" s="6">
        <f t="shared" si="34"/>
        <v>0.011200000000000014</v>
      </c>
      <c r="F755" s="5" t="e">
        <f t="shared" si="33"/>
        <v>#DIV/0!</v>
      </c>
    </row>
    <row r="756" spans="2:6" ht="15.75" hidden="1" outlineLevel="1">
      <c r="B756" s="1">
        <v>1145</v>
      </c>
      <c r="C756" s="6">
        <f t="shared" si="34"/>
        <v>0.011000000000000013</v>
      </c>
      <c r="F756" s="5" t="e">
        <f t="shared" si="33"/>
        <v>#DIV/0!</v>
      </c>
    </row>
    <row r="757" spans="2:6" ht="15.75" hidden="1" outlineLevel="1">
      <c r="B757" s="1">
        <v>1146</v>
      </c>
      <c r="C757" s="6">
        <f t="shared" si="34"/>
        <v>0.010800000000000013</v>
      </c>
      <c r="F757" s="5" t="e">
        <f t="shared" si="33"/>
        <v>#DIV/0!</v>
      </c>
    </row>
    <row r="758" spans="2:6" ht="15.75" hidden="1" outlineLevel="1">
      <c r="B758" s="1">
        <v>1147</v>
      </c>
      <c r="C758" s="6">
        <f t="shared" si="34"/>
        <v>0.010600000000000012</v>
      </c>
      <c r="F758" s="5" t="e">
        <f t="shared" si="33"/>
        <v>#DIV/0!</v>
      </c>
    </row>
    <row r="759" spans="2:6" ht="15.75" hidden="1" outlineLevel="1">
      <c r="B759" s="1">
        <v>1148</v>
      </c>
      <c r="C759" s="6">
        <f t="shared" si="34"/>
        <v>0.010400000000000012</v>
      </c>
      <c r="F759" s="5" t="e">
        <f t="shared" si="33"/>
        <v>#DIV/0!</v>
      </c>
    </row>
    <row r="760" spans="2:6" ht="15.75" hidden="1" outlineLevel="1">
      <c r="B760" s="1">
        <v>1149</v>
      </c>
      <c r="C760" s="6">
        <f t="shared" si="34"/>
        <v>0.010200000000000011</v>
      </c>
      <c r="F760" s="5" t="e">
        <f t="shared" si="33"/>
        <v>#DIV/0!</v>
      </c>
    </row>
    <row r="761" spans="2:6" ht="15.75" hidden="1" outlineLevel="1">
      <c r="B761" s="1">
        <v>1150</v>
      </c>
      <c r="C761" s="6">
        <f t="shared" si="34"/>
        <v>0.01000000000000001</v>
      </c>
      <c r="F761" s="5" t="e">
        <f t="shared" si="33"/>
        <v>#DIV/0!</v>
      </c>
    </row>
    <row r="762" spans="2:6" ht="15.75" hidden="1" outlineLevel="1">
      <c r="B762" s="1">
        <v>1151</v>
      </c>
      <c r="C762" s="6">
        <f t="shared" si="34"/>
        <v>0.00980000000000001</v>
      </c>
      <c r="F762" s="5" t="e">
        <f t="shared" si="33"/>
        <v>#DIV/0!</v>
      </c>
    </row>
    <row r="763" spans="2:6" ht="15.75" hidden="1" outlineLevel="1">
      <c r="B763" s="1">
        <v>1152</v>
      </c>
      <c r="C763" s="6">
        <f t="shared" si="34"/>
        <v>0.00960000000000001</v>
      </c>
      <c r="F763" s="5" t="e">
        <f t="shared" si="33"/>
        <v>#DIV/0!</v>
      </c>
    </row>
    <row r="764" spans="2:6" ht="15.75" hidden="1" outlineLevel="1">
      <c r="B764" s="1">
        <v>1153</v>
      </c>
      <c r="C764" s="6">
        <f t="shared" si="34"/>
        <v>0.009400000000000009</v>
      </c>
      <c r="F764" s="5" t="e">
        <f t="shared" si="33"/>
        <v>#DIV/0!</v>
      </c>
    </row>
    <row r="765" spans="2:6" ht="15.75" hidden="1" outlineLevel="1">
      <c r="B765" s="1">
        <v>1154</v>
      </c>
      <c r="C765" s="6">
        <f t="shared" si="34"/>
        <v>0.009200000000000009</v>
      </c>
      <c r="F765" s="5" t="e">
        <f t="shared" si="33"/>
        <v>#DIV/0!</v>
      </c>
    </row>
    <row r="766" spans="2:6" ht="15.75" hidden="1" outlineLevel="1">
      <c r="B766" s="1">
        <v>1155</v>
      </c>
      <c r="C766" s="6">
        <f t="shared" si="34"/>
        <v>0.009000000000000008</v>
      </c>
      <c r="F766" s="5" t="e">
        <f t="shared" si="33"/>
        <v>#DIV/0!</v>
      </c>
    </row>
    <row r="767" spans="2:6" ht="15.75" hidden="1" outlineLevel="1">
      <c r="B767" s="1">
        <v>1156</v>
      </c>
      <c r="C767" s="6">
        <f t="shared" si="34"/>
        <v>0.008800000000000007</v>
      </c>
      <c r="F767" s="5" t="e">
        <f t="shared" si="33"/>
        <v>#DIV/0!</v>
      </c>
    </row>
    <row r="768" spans="2:6" ht="15.75" hidden="1" outlineLevel="1">
      <c r="B768" s="1">
        <v>1157</v>
      </c>
      <c r="C768" s="6">
        <f t="shared" si="34"/>
        <v>0.008600000000000007</v>
      </c>
      <c r="F768" s="5" t="e">
        <f t="shared" si="33"/>
        <v>#DIV/0!</v>
      </c>
    </row>
    <row r="769" spans="2:6" ht="15.75" hidden="1" outlineLevel="1">
      <c r="B769" s="1">
        <v>1158</v>
      </c>
      <c r="C769" s="6">
        <f t="shared" si="34"/>
        <v>0.008400000000000006</v>
      </c>
      <c r="F769" s="5" t="e">
        <f t="shared" si="33"/>
        <v>#DIV/0!</v>
      </c>
    </row>
    <row r="770" spans="2:6" ht="15.75" hidden="1" outlineLevel="1">
      <c r="B770" s="1">
        <v>1159</v>
      </c>
      <c r="C770" s="6">
        <f t="shared" si="34"/>
        <v>0.008200000000000006</v>
      </c>
      <c r="F770" s="5" t="e">
        <f t="shared" si="33"/>
        <v>#DIV/0!</v>
      </c>
    </row>
    <row r="771" spans="2:6" ht="15.75" hidden="1" outlineLevel="1">
      <c r="B771" s="1">
        <v>1160</v>
      </c>
      <c r="C771" s="6">
        <f t="shared" si="34"/>
        <v>0.008000000000000005</v>
      </c>
      <c r="F771" s="5" t="e">
        <f t="shared" si="33"/>
        <v>#DIV/0!</v>
      </c>
    </row>
    <row r="772" spans="2:6" ht="15.75" hidden="1" outlineLevel="1">
      <c r="B772" s="1">
        <v>1161</v>
      </c>
      <c r="C772" s="6">
        <f t="shared" si="34"/>
        <v>0.007800000000000006</v>
      </c>
      <c r="F772" s="5" t="e">
        <f t="shared" si="33"/>
        <v>#DIV/0!</v>
      </c>
    </row>
    <row r="773" spans="2:6" ht="15.75" hidden="1" outlineLevel="1">
      <c r="B773" s="1">
        <v>1162</v>
      </c>
      <c r="C773" s="6">
        <f t="shared" si="34"/>
        <v>0.007600000000000006</v>
      </c>
      <c r="F773" s="5" t="e">
        <f t="shared" si="33"/>
        <v>#DIV/0!</v>
      </c>
    </row>
    <row r="774" spans="2:6" ht="15.75" hidden="1" outlineLevel="1">
      <c r="B774" s="1">
        <v>1163</v>
      </c>
      <c r="C774" s="6">
        <f t="shared" si="34"/>
        <v>0.007400000000000006</v>
      </c>
      <c r="F774" s="5" t="e">
        <f t="shared" si="33"/>
        <v>#DIV/0!</v>
      </c>
    </row>
    <row r="775" spans="2:6" ht="15.75" hidden="1" outlineLevel="1">
      <c r="B775" s="1">
        <v>1164</v>
      </c>
      <c r="C775" s="6">
        <f t="shared" si="34"/>
        <v>0.007200000000000007</v>
      </c>
      <c r="F775" s="5" t="e">
        <f t="shared" si="33"/>
        <v>#DIV/0!</v>
      </c>
    </row>
    <row r="776" spans="2:6" ht="15.75" hidden="1" outlineLevel="1">
      <c r="B776" s="1">
        <v>1165</v>
      </c>
      <c r="C776" s="6">
        <f aca="true" t="shared" si="35" ref="C776:C810">C775-$A$712</f>
        <v>0.007000000000000007</v>
      </c>
      <c r="F776" s="5" t="e">
        <f aca="true" t="shared" si="36" ref="F776:F810">SQRT(C776/E776)</f>
        <v>#DIV/0!</v>
      </c>
    </row>
    <row r="777" spans="2:6" ht="15.75" hidden="1" outlineLevel="1">
      <c r="B777" s="1">
        <v>1166</v>
      </c>
      <c r="C777" s="6">
        <f t="shared" si="35"/>
        <v>0.006800000000000007</v>
      </c>
      <c r="F777" s="5" t="e">
        <f t="shared" si="36"/>
        <v>#DIV/0!</v>
      </c>
    </row>
    <row r="778" spans="2:6" ht="15.75" hidden="1" outlineLevel="1">
      <c r="B778" s="1">
        <v>1167</v>
      </c>
      <c r="C778" s="6">
        <f t="shared" si="35"/>
        <v>0.006600000000000008</v>
      </c>
      <c r="F778" s="5" t="e">
        <f t="shared" si="36"/>
        <v>#DIV/0!</v>
      </c>
    </row>
    <row r="779" spans="2:6" ht="15.75" hidden="1" outlineLevel="1">
      <c r="B779" s="1">
        <v>1168</v>
      </c>
      <c r="C779" s="6">
        <f t="shared" si="35"/>
        <v>0.006400000000000008</v>
      </c>
      <c r="F779" s="5" t="e">
        <f t="shared" si="36"/>
        <v>#DIV/0!</v>
      </c>
    </row>
    <row r="780" spans="2:6" ht="15.75" hidden="1" outlineLevel="1">
      <c r="B780" s="1">
        <v>1169</v>
      </c>
      <c r="C780" s="6">
        <f t="shared" si="35"/>
        <v>0.0062000000000000085</v>
      </c>
      <c r="F780" s="5" t="e">
        <f t="shared" si="36"/>
        <v>#DIV/0!</v>
      </c>
    </row>
    <row r="781" spans="2:6" ht="15.75" hidden="1" outlineLevel="1">
      <c r="B781" s="1">
        <v>1170</v>
      </c>
      <c r="C781" s="6">
        <f t="shared" si="35"/>
        <v>0.006000000000000009</v>
      </c>
      <c r="F781" s="5" t="e">
        <f t="shared" si="36"/>
        <v>#DIV/0!</v>
      </c>
    </row>
    <row r="782" spans="2:6" ht="15.75" hidden="1" outlineLevel="1">
      <c r="B782" s="1">
        <v>1171</v>
      </c>
      <c r="C782" s="6">
        <f t="shared" si="35"/>
        <v>0.005800000000000009</v>
      </c>
      <c r="F782" s="5" t="e">
        <f t="shared" si="36"/>
        <v>#DIV/0!</v>
      </c>
    </row>
    <row r="783" spans="2:6" ht="15.75" hidden="1" outlineLevel="1">
      <c r="B783" s="1">
        <v>1172</v>
      </c>
      <c r="C783" s="6">
        <f t="shared" si="35"/>
        <v>0.0056000000000000095</v>
      </c>
      <c r="F783" s="5" t="e">
        <f t="shared" si="36"/>
        <v>#DIV/0!</v>
      </c>
    </row>
    <row r="784" spans="2:6" ht="15.75" hidden="1" outlineLevel="1">
      <c r="B784" s="1">
        <v>1173</v>
      </c>
      <c r="C784" s="6">
        <f t="shared" si="35"/>
        <v>0.00540000000000001</v>
      </c>
      <c r="F784" s="5" t="e">
        <f t="shared" si="36"/>
        <v>#DIV/0!</v>
      </c>
    </row>
    <row r="785" spans="2:6" ht="15.75" hidden="1" outlineLevel="1">
      <c r="B785" s="1">
        <v>1174</v>
      </c>
      <c r="C785" s="6">
        <f t="shared" si="35"/>
        <v>0.00520000000000001</v>
      </c>
      <c r="F785" s="5" t="e">
        <f t="shared" si="36"/>
        <v>#DIV/0!</v>
      </c>
    </row>
    <row r="786" spans="2:6" ht="15.75" hidden="1" outlineLevel="1">
      <c r="B786" s="1">
        <v>1175</v>
      </c>
      <c r="C786" s="6">
        <f t="shared" si="35"/>
        <v>0.0050000000000000105</v>
      </c>
      <c r="F786" s="5" t="e">
        <f t="shared" si="36"/>
        <v>#DIV/0!</v>
      </c>
    </row>
    <row r="787" spans="2:6" ht="15.75" hidden="1" outlineLevel="1">
      <c r="B787" s="1">
        <v>1176</v>
      </c>
      <c r="C787" s="6">
        <f t="shared" si="35"/>
        <v>0.004800000000000011</v>
      </c>
      <c r="F787" s="5" t="e">
        <f t="shared" si="36"/>
        <v>#DIV/0!</v>
      </c>
    </row>
    <row r="788" spans="2:6" ht="15.75" hidden="1" outlineLevel="1">
      <c r="B788" s="1">
        <v>1177</v>
      </c>
      <c r="C788" s="6">
        <f t="shared" si="35"/>
        <v>0.004600000000000011</v>
      </c>
      <c r="F788" s="5" t="e">
        <f t="shared" si="36"/>
        <v>#DIV/0!</v>
      </c>
    </row>
    <row r="789" spans="2:6" ht="15.75" hidden="1" outlineLevel="1">
      <c r="B789" s="1">
        <v>1178</v>
      </c>
      <c r="C789" s="6">
        <f t="shared" si="35"/>
        <v>0.0044000000000000115</v>
      </c>
      <c r="F789" s="5" t="e">
        <f t="shared" si="36"/>
        <v>#DIV/0!</v>
      </c>
    </row>
    <row r="790" spans="2:6" ht="15.75" hidden="1" outlineLevel="1">
      <c r="B790" s="1">
        <v>1179</v>
      </c>
      <c r="C790" s="6">
        <f t="shared" si="35"/>
        <v>0.004200000000000012</v>
      </c>
      <c r="F790" s="5" t="e">
        <f t="shared" si="36"/>
        <v>#DIV/0!</v>
      </c>
    </row>
    <row r="791" spans="2:6" ht="15.75" hidden="1" outlineLevel="1">
      <c r="B791" s="1">
        <v>1180</v>
      </c>
      <c r="C791" s="6">
        <f t="shared" si="35"/>
        <v>0.004000000000000012</v>
      </c>
      <c r="F791" s="5" t="e">
        <f t="shared" si="36"/>
        <v>#DIV/0!</v>
      </c>
    </row>
    <row r="792" spans="2:6" ht="15.75" hidden="1" outlineLevel="1">
      <c r="B792" s="1">
        <v>1181</v>
      </c>
      <c r="C792" s="6">
        <f t="shared" si="35"/>
        <v>0.003800000000000012</v>
      </c>
      <c r="F792" s="5" t="e">
        <f t="shared" si="36"/>
        <v>#DIV/0!</v>
      </c>
    </row>
    <row r="793" spans="2:6" ht="15.75" hidden="1" outlineLevel="1">
      <c r="B793" s="1">
        <v>1182</v>
      </c>
      <c r="C793" s="6">
        <f t="shared" si="35"/>
        <v>0.003600000000000012</v>
      </c>
      <c r="F793" s="5" t="e">
        <f t="shared" si="36"/>
        <v>#DIV/0!</v>
      </c>
    </row>
    <row r="794" spans="2:6" ht="15.75" hidden="1" outlineLevel="1">
      <c r="B794" s="1">
        <v>1183</v>
      </c>
      <c r="C794" s="6">
        <f t="shared" si="35"/>
        <v>0.003400000000000012</v>
      </c>
      <c r="F794" s="5" t="e">
        <f t="shared" si="36"/>
        <v>#DIV/0!</v>
      </c>
    </row>
    <row r="795" spans="2:6" ht="15.75" hidden="1" outlineLevel="1">
      <c r="B795" s="1">
        <v>1184</v>
      </c>
      <c r="C795" s="6">
        <f t="shared" si="35"/>
        <v>0.003200000000000012</v>
      </c>
      <c r="F795" s="5" t="e">
        <f t="shared" si="36"/>
        <v>#DIV/0!</v>
      </c>
    </row>
    <row r="796" spans="2:6" ht="15.75" hidden="1" outlineLevel="1">
      <c r="B796" s="1">
        <v>1185</v>
      </c>
      <c r="C796" s="6">
        <f t="shared" si="35"/>
        <v>0.0030000000000000118</v>
      </c>
      <c r="F796" s="5" t="e">
        <f t="shared" si="36"/>
        <v>#DIV/0!</v>
      </c>
    </row>
    <row r="797" spans="2:6" ht="15.75" hidden="1" outlineLevel="1">
      <c r="B797" s="1">
        <v>1186</v>
      </c>
      <c r="C797" s="6">
        <f t="shared" si="35"/>
        <v>0.0028000000000000117</v>
      </c>
      <c r="F797" s="5" t="e">
        <f t="shared" si="36"/>
        <v>#DIV/0!</v>
      </c>
    </row>
    <row r="798" spans="2:6" ht="15.75" hidden="1" outlineLevel="1">
      <c r="B798" s="1">
        <v>1187</v>
      </c>
      <c r="C798" s="6">
        <f t="shared" si="35"/>
        <v>0.0026000000000000116</v>
      </c>
      <c r="F798" s="5" t="e">
        <f t="shared" si="36"/>
        <v>#DIV/0!</v>
      </c>
    </row>
    <row r="799" spans="2:6" ht="15.75" hidden="1" outlineLevel="1">
      <c r="B799" s="1">
        <v>1188</v>
      </c>
      <c r="C799" s="6">
        <f t="shared" si="35"/>
        <v>0.0024000000000000115</v>
      </c>
      <c r="F799" s="5" t="e">
        <f t="shared" si="36"/>
        <v>#DIV/0!</v>
      </c>
    </row>
    <row r="800" spans="2:6" ht="15.75" hidden="1" outlineLevel="1">
      <c r="B800" s="1">
        <v>1189</v>
      </c>
      <c r="C800" s="6">
        <f t="shared" si="35"/>
        <v>0.0022000000000000114</v>
      </c>
      <c r="F800" s="5" t="e">
        <f t="shared" si="36"/>
        <v>#DIV/0!</v>
      </c>
    </row>
    <row r="801" spans="2:6" ht="15.75" hidden="1" outlineLevel="1">
      <c r="B801" s="1">
        <v>1190</v>
      </c>
      <c r="C801" s="6">
        <f t="shared" si="35"/>
        <v>0.0020000000000000113</v>
      </c>
      <c r="F801" s="5" t="e">
        <f t="shared" si="36"/>
        <v>#DIV/0!</v>
      </c>
    </row>
    <row r="802" spans="2:6" ht="15.75" hidden="1" outlineLevel="1">
      <c r="B802" s="1">
        <v>1191</v>
      </c>
      <c r="C802" s="6">
        <f t="shared" si="35"/>
        <v>0.0018000000000000112</v>
      </c>
      <c r="F802" s="5" t="e">
        <f t="shared" si="36"/>
        <v>#DIV/0!</v>
      </c>
    </row>
    <row r="803" spans="2:6" ht="15.75" hidden="1" outlineLevel="1">
      <c r="B803" s="1">
        <v>1192</v>
      </c>
      <c r="C803" s="6">
        <f t="shared" si="35"/>
        <v>0.0016000000000000111</v>
      </c>
      <c r="F803" s="5" t="e">
        <f t="shared" si="36"/>
        <v>#DIV/0!</v>
      </c>
    </row>
    <row r="804" spans="2:6" ht="15.75" hidden="1" outlineLevel="1">
      <c r="B804" s="1">
        <v>1193</v>
      </c>
      <c r="C804" s="6">
        <f t="shared" si="35"/>
        <v>0.001400000000000011</v>
      </c>
      <c r="F804" s="5" t="e">
        <f t="shared" si="36"/>
        <v>#DIV/0!</v>
      </c>
    </row>
    <row r="805" spans="2:6" ht="15.75" hidden="1" outlineLevel="1">
      <c r="B805" s="1">
        <v>1194</v>
      </c>
      <c r="C805" s="6">
        <f t="shared" si="35"/>
        <v>0.001200000000000011</v>
      </c>
      <c r="F805" s="5" t="e">
        <f t="shared" si="36"/>
        <v>#DIV/0!</v>
      </c>
    </row>
    <row r="806" spans="2:6" ht="15.75" hidden="1" outlineLevel="1">
      <c r="B806" s="1">
        <v>1195</v>
      </c>
      <c r="C806" s="6">
        <f t="shared" si="35"/>
        <v>0.0010000000000000109</v>
      </c>
      <c r="F806" s="5" t="e">
        <f t="shared" si="36"/>
        <v>#DIV/0!</v>
      </c>
    </row>
    <row r="807" spans="2:6" ht="15.75" hidden="1" outlineLevel="1">
      <c r="B807" s="1">
        <v>1196</v>
      </c>
      <c r="C807" s="6">
        <f t="shared" si="35"/>
        <v>0.0008000000000000109</v>
      </c>
      <c r="F807" s="5" t="e">
        <f t="shared" si="36"/>
        <v>#DIV/0!</v>
      </c>
    </row>
    <row r="808" spans="2:6" ht="15.75" hidden="1" outlineLevel="1">
      <c r="B808" s="1">
        <v>1197</v>
      </c>
      <c r="C808" s="6">
        <f t="shared" si="35"/>
        <v>0.0006000000000000109</v>
      </c>
      <c r="F808" s="5" t="e">
        <f t="shared" si="36"/>
        <v>#DIV/0!</v>
      </c>
    </row>
    <row r="809" spans="2:6" ht="15.75" hidden="1" outlineLevel="1">
      <c r="B809" s="1">
        <v>1198</v>
      </c>
      <c r="C809" s="6">
        <f t="shared" si="35"/>
        <v>0.0004000000000000109</v>
      </c>
      <c r="F809" s="5" t="e">
        <f t="shared" si="36"/>
        <v>#DIV/0!</v>
      </c>
    </row>
    <row r="810" spans="2:6" ht="15.75" hidden="1" outlineLevel="1">
      <c r="B810" s="1">
        <v>1199</v>
      </c>
      <c r="C810" s="6">
        <f t="shared" si="35"/>
        <v>0.0002000000000000109</v>
      </c>
      <c r="F810" s="5" t="e">
        <f t="shared" si="36"/>
        <v>#DIV/0!</v>
      </c>
    </row>
    <row r="811" spans="2:6" ht="15.75" collapsed="1">
      <c r="B811" s="1">
        <v>1200</v>
      </c>
      <c r="C811" s="7">
        <v>0</v>
      </c>
      <c r="D811" s="5">
        <v>0</v>
      </c>
      <c r="E811" s="5">
        <v>0</v>
      </c>
      <c r="F811" s="5"/>
    </row>
    <row r="815" spans="1:13" ht="15.75">
      <c r="A815" s="13" t="s">
        <v>55</v>
      </c>
      <c r="B815" s="1" t="s">
        <v>58</v>
      </c>
      <c r="H815" s="13" t="s">
        <v>56</v>
      </c>
      <c r="M815" s="15" t="s">
        <v>57</v>
      </c>
    </row>
    <row r="816" spans="1:14" ht="15.75">
      <c r="A816" s="13">
        <v>0</v>
      </c>
      <c r="B816" s="1">
        <v>1200</v>
      </c>
      <c r="C816" s="11">
        <f>39.19*F816+482</f>
        <v>1203.9064779635933</v>
      </c>
      <c r="D816" s="10"/>
      <c r="E816" s="10">
        <f>IF(A816=0,10^8,(1/(0.9674*A816)^3.833))</f>
        <v>100000000</v>
      </c>
      <c r="F816" s="10">
        <f>LN(E816-1)</f>
        <v>18.420680733952366</v>
      </c>
      <c r="G816" s="12">
        <f aca="true" t="shared" si="37" ref="G816:G879">C816-B816</f>
        <v>3.906477963593261</v>
      </c>
      <c r="H816" s="13">
        <f>POWER(K816,(1/3.833))</f>
        <v>0.008470546925993765</v>
      </c>
      <c r="I816">
        <f aca="true" t="shared" si="38" ref="I816:I879">(B816-482)/39.19</f>
        <v>18.321000255167135</v>
      </c>
      <c r="J816">
        <f>(EXP(I816)+1)*0.9674</f>
        <v>87561945.34240322</v>
      </c>
      <c r="K816">
        <f>1/J816</f>
        <v>1.1420486332157065E-08</v>
      </c>
      <c r="M816" s="15">
        <f aca="true" t="shared" si="39" ref="M816:M879">A816-H816</f>
        <v>-0.008470546925993765</v>
      </c>
      <c r="N816" s="19" t="e">
        <f aca="true" t="shared" si="40" ref="N816:N879">M816/A816</f>
        <v>#DIV/0!</v>
      </c>
    </row>
    <row r="817" spans="1:14" ht="15.75" hidden="1" outlineLevel="1">
      <c r="A817" s="13">
        <v>0.0002000000000000109</v>
      </c>
      <c r="B817" s="1">
        <v>1199</v>
      </c>
      <c r="C817" s="11">
        <f aca="true" t="shared" si="41" ref="C817:C833">39.19*F817+482</f>
        <v>1766.391092420398</v>
      </c>
      <c r="D817" s="10"/>
      <c r="E817" s="10">
        <f aca="true" t="shared" si="42" ref="E816:E879">(1/(0.9674*A817)^3.833)</f>
        <v>171129117321996.56</v>
      </c>
      <c r="F817" s="10">
        <f aca="true" t="shared" si="43" ref="F817:F880">LN(E817-1)</f>
        <v>32.77343945956617</v>
      </c>
      <c r="G817" s="12">
        <f t="shared" si="37"/>
        <v>567.3910924203981</v>
      </c>
      <c r="H817" s="13">
        <f aca="true" t="shared" si="44" ref="H817:H847">POWER(K817,(1/3.833))</f>
        <v>0.008527124424361246</v>
      </c>
      <c r="I817">
        <f t="shared" si="38"/>
        <v>18.29548354171983</v>
      </c>
      <c r="J817">
        <f aca="true" t="shared" si="45" ref="J817:J880">(EXP(I817)+1)*0.9674</f>
        <v>85355917.28637516</v>
      </c>
      <c r="K817">
        <f aca="true" t="shared" si="46" ref="K817:K880">1/J817</f>
        <v>1.171564938661404E-08</v>
      </c>
      <c r="M817" s="15">
        <f t="shared" si="39"/>
        <v>-0.008327124424361235</v>
      </c>
      <c r="N817" s="19">
        <f t="shared" si="40"/>
        <v>-41.635622121803905</v>
      </c>
    </row>
    <row r="818" spans="1:14" ht="15.75" hidden="1" outlineLevel="1">
      <c r="A818" s="13">
        <v>0.0004000000000000109</v>
      </c>
      <c r="B818" s="1">
        <v>1198</v>
      </c>
      <c r="C818" s="11">
        <f t="shared" si="41"/>
        <v>1662.2698015428482</v>
      </c>
      <c r="D818" s="10"/>
      <c r="E818" s="10">
        <f t="shared" si="42"/>
        <v>12008145372373.275</v>
      </c>
      <c r="F818" s="10">
        <f t="shared" si="43"/>
        <v>30.116606316479924</v>
      </c>
      <c r="G818" s="12">
        <f t="shared" si="37"/>
        <v>464.2698015428482</v>
      </c>
      <c r="H818" s="13">
        <f t="shared" si="44"/>
        <v>0.008584079821961165</v>
      </c>
      <c r="I818">
        <f t="shared" si="38"/>
        <v>18.26996682827252</v>
      </c>
      <c r="J818">
        <f t="shared" si="45"/>
        <v>83205467.71045846</v>
      </c>
      <c r="K818">
        <f t="shared" si="46"/>
        <v>1.201844094524939E-08</v>
      </c>
      <c r="M818" s="15">
        <f t="shared" si="39"/>
        <v>-0.008184079821961154</v>
      </c>
      <c r="N818" s="19">
        <f t="shared" si="40"/>
        <v>-20.460199554902328</v>
      </c>
    </row>
    <row r="819" spans="1:14" ht="15.75" hidden="1" outlineLevel="1">
      <c r="A819" s="13">
        <v>0.0006000000000000109</v>
      </c>
      <c r="B819" s="1">
        <v>1197</v>
      </c>
      <c r="C819" s="11">
        <f t="shared" si="41"/>
        <v>1601.3627508527904</v>
      </c>
      <c r="D819" s="10"/>
      <c r="E819" s="10">
        <f t="shared" si="42"/>
        <v>2538155005166.4136</v>
      </c>
      <c r="F819" s="10">
        <f t="shared" si="43"/>
        <v>28.562458557101056</v>
      </c>
      <c r="G819" s="12">
        <f t="shared" si="37"/>
        <v>404.36275085279044</v>
      </c>
      <c r="H819" s="13">
        <f t="shared" si="44"/>
        <v>0.008641415642902963</v>
      </c>
      <c r="I819">
        <f t="shared" si="38"/>
        <v>18.244450114825213</v>
      </c>
      <c r="J819">
        <f t="shared" si="45"/>
        <v>81109196.37523104</v>
      </c>
      <c r="K819">
        <f t="shared" si="46"/>
        <v>1.232905816713748E-08</v>
      </c>
      <c r="M819" s="15">
        <f t="shared" si="39"/>
        <v>-0.008041415642902953</v>
      </c>
      <c r="N819" s="19">
        <f t="shared" si="40"/>
        <v>-13.40235940483801</v>
      </c>
    </row>
    <row r="820" spans="1:14" ht="15.75" hidden="1" outlineLevel="1">
      <c r="A820" s="13">
        <v>0.0008000000000000109</v>
      </c>
      <c r="B820" s="1">
        <v>1196</v>
      </c>
      <c r="C820" s="11">
        <f t="shared" si="41"/>
        <v>1558.1485106652563</v>
      </c>
      <c r="D820" s="10"/>
      <c r="E820" s="10">
        <f t="shared" si="42"/>
        <v>842612628058.6443</v>
      </c>
      <c r="F820" s="10">
        <f t="shared" si="43"/>
        <v>27.459773173392605</v>
      </c>
      <c r="G820" s="12">
        <f t="shared" si="37"/>
        <v>362.14851066525625</v>
      </c>
      <c r="H820" s="13">
        <f t="shared" si="44"/>
        <v>0.00869913442815545</v>
      </c>
      <c r="I820">
        <f t="shared" si="38"/>
        <v>18.218933401377903</v>
      </c>
      <c r="J820">
        <f t="shared" si="45"/>
        <v>79065738.31878063</v>
      </c>
      <c r="K820">
        <f t="shared" si="46"/>
        <v>1.2647703306938806E-08</v>
      </c>
      <c r="M820" s="15">
        <f t="shared" si="39"/>
        <v>-0.007899134428155439</v>
      </c>
      <c r="N820" s="19">
        <f t="shared" si="40"/>
        <v>-9.873918035194164</v>
      </c>
    </row>
    <row r="821" spans="1:14" ht="15.75" hidden="1" outlineLevel="1">
      <c r="A821" s="13">
        <v>0.0010000000000000109</v>
      </c>
      <c r="B821" s="1">
        <v>1195</v>
      </c>
      <c r="C821" s="11">
        <f t="shared" si="41"/>
        <v>1524.6289418557708</v>
      </c>
      <c r="D821" s="10"/>
      <c r="E821" s="10">
        <f t="shared" si="42"/>
        <v>358238191397.53357</v>
      </c>
      <c r="F821" s="10">
        <f t="shared" si="43"/>
        <v>26.604463941203644</v>
      </c>
      <c r="G821" s="12">
        <f t="shared" si="37"/>
        <v>329.6289418557708</v>
      </c>
      <c r="H821" s="13">
        <f t="shared" si="44"/>
        <v>0.0087572387356593</v>
      </c>
      <c r="I821">
        <f t="shared" si="38"/>
        <v>18.193416687930597</v>
      </c>
      <c r="J821">
        <f t="shared" si="45"/>
        <v>77073762.96792851</v>
      </c>
      <c r="K821">
        <f t="shared" si="46"/>
        <v>1.2974583846595296E-08</v>
      </c>
      <c r="M821" s="15">
        <f t="shared" si="39"/>
        <v>-0.007757238735659288</v>
      </c>
      <c r="N821" s="19">
        <f t="shared" si="40"/>
        <v>-7.757238735659204</v>
      </c>
    </row>
    <row r="822" spans="1:14" ht="15.75" hidden="1" outlineLevel="1">
      <c r="A822" s="13">
        <v>0.001200000000000011</v>
      </c>
      <c r="B822" s="1">
        <v>1194</v>
      </c>
      <c r="C822" s="11">
        <f t="shared" si="41"/>
        <v>1497.2414599750362</v>
      </c>
      <c r="D822" s="10"/>
      <c r="E822" s="10">
        <f t="shared" si="42"/>
        <v>178102562302.73584</v>
      </c>
      <c r="F822" s="10">
        <f t="shared" si="43"/>
        <v>25.9056254140096</v>
      </c>
      <c r="G822" s="12">
        <f t="shared" si="37"/>
        <v>303.24145997503615</v>
      </c>
      <c r="H822" s="13">
        <f t="shared" si="44"/>
        <v>0.00881573114044051</v>
      </c>
      <c r="I822">
        <f t="shared" si="38"/>
        <v>18.167899974483287</v>
      </c>
      <c r="J822">
        <f t="shared" si="45"/>
        <v>75131973.27184044</v>
      </c>
      <c r="K822">
        <f t="shared" si="46"/>
        <v>1.3309912630430024E-08</v>
      </c>
      <c r="M822" s="15">
        <f t="shared" si="39"/>
        <v>-0.007615731140440499</v>
      </c>
      <c r="N822" s="19">
        <f t="shared" si="40"/>
        <v>-6.346442617033691</v>
      </c>
    </row>
    <row r="823" spans="1:14" ht="15.75" hidden="1" outlineLevel="1">
      <c r="A823" s="13">
        <v>0.001400000000000011</v>
      </c>
      <c r="B823" s="1">
        <v>1193</v>
      </c>
      <c r="C823" s="11">
        <f t="shared" si="41"/>
        <v>1474.0856739839237</v>
      </c>
      <c r="D823" s="10"/>
      <c r="E823" s="10">
        <f t="shared" si="42"/>
        <v>98642284769.0326</v>
      </c>
      <c r="F823" s="10">
        <f t="shared" si="43"/>
        <v>25.314765858227197</v>
      </c>
      <c r="G823" s="12">
        <f t="shared" si="37"/>
        <v>281.0856739839237</v>
      </c>
      <c r="H823" s="13">
        <f t="shared" si="44"/>
        <v>0.008874614234724468</v>
      </c>
      <c r="I823">
        <f t="shared" si="38"/>
        <v>18.14238326103598</v>
      </c>
      <c r="J823">
        <f t="shared" si="45"/>
        <v>73239104.85746984</v>
      </c>
      <c r="K823">
        <f t="shared" si="46"/>
        <v>1.3653908003737807E-08</v>
      </c>
      <c r="M823" s="15">
        <f t="shared" si="39"/>
        <v>-0.007474614234724458</v>
      </c>
      <c r="N823" s="19">
        <f t="shared" si="40"/>
        <v>-5.339010167660285</v>
      </c>
    </row>
    <row r="824" spans="1:14" ht="15.75" hidden="1" outlineLevel="1">
      <c r="A824" s="13">
        <v>0.0016000000000000111</v>
      </c>
      <c r="B824" s="1">
        <v>1192</v>
      </c>
      <c r="C824" s="11">
        <f t="shared" si="41"/>
        <v>1454.0272197870895</v>
      </c>
      <c r="D824" s="10"/>
      <c r="E824" s="10">
        <f t="shared" si="42"/>
        <v>59126203001.950096</v>
      </c>
      <c r="F824" s="10">
        <f t="shared" si="43"/>
        <v>24.802940030290628</v>
      </c>
      <c r="G824" s="12">
        <f t="shared" si="37"/>
        <v>262.0272197870895</v>
      </c>
      <c r="H824" s="13">
        <f t="shared" si="44"/>
        <v>0.00893389062805086</v>
      </c>
      <c r="I824">
        <f t="shared" si="38"/>
        <v>18.11686654758867</v>
      </c>
      <c r="J824">
        <f t="shared" si="45"/>
        <v>71393925.20627433</v>
      </c>
      <c r="K824">
        <f t="shared" si="46"/>
        <v>1.4006793954958464E-08</v>
      </c>
      <c r="M824" s="15">
        <f t="shared" si="39"/>
        <v>-0.007333890628050848</v>
      </c>
      <c r="N824" s="19">
        <f t="shared" si="40"/>
        <v>-4.583681642531748</v>
      </c>
    </row>
    <row r="825" spans="1:14" ht="15.75" hidden="1" outlineLevel="1">
      <c r="A825" s="13">
        <v>0.0018000000000000112</v>
      </c>
      <c r="B825" s="1">
        <v>1191</v>
      </c>
      <c r="C825" s="11">
        <f t="shared" si="41"/>
        <v>1436.3344092841685</v>
      </c>
      <c r="D825" s="10"/>
      <c r="E825" s="10">
        <f t="shared" si="42"/>
        <v>37645439484.90657</v>
      </c>
      <c r="F825" s="10">
        <f t="shared" si="43"/>
        <v>24.351477654610065</v>
      </c>
      <c r="G825" s="12">
        <f t="shared" si="37"/>
        <v>245.3344092841685</v>
      </c>
      <c r="H825" s="13">
        <f t="shared" si="44"/>
        <v>0.008993562947389242</v>
      </c>
      <c r="I825">
        <f t="shared" si="38"/>
        <v>18.091349834141365</v>
      </c>
      <c r="J825">
        <f t="shared" si="45"/>
        <v>69595232.8516781</v>
      </c>
      <c r="K825">
        <f t="shared" si="46"/>
        <v>1.436880026152377E-08</v>
      </c>
      <c r="M825" s="15">
        <f t="shared" si="39"/>
        <v>-0.00719356294738923</v>
      </c>
      <c r="N825" s="19">
        <f t="shared" si="40"/>
        <v>-3.9964238596606583</v>
      </c>
    </row>
    <row r="826" spans="1:14" ht="15.75" hidden="1" outlineLevel="1">
      <c r="A826" s="13">
        <v>0.0020000000000000113</v>
      </c>
      <c r="B826" s="1">
        <v>1190</v>
      </c>
      <c r="C826" s="11">
        <f t="shared" si="41"/>
        <v>1420.507650976771</v>
      </c>
      <c r="D826" s="10"/>
      <c r="E826" s="10">
        <f t="shared" si="42"/>
        <v>25137605730.432716</v>
      </c>
      <c r="F826" s="10">
        <f t="shared" si="43"/>
        <v>23.947630798080404</v>
      </c>
      <c r="G826" s="12">
        <f t="shared" si="37"/>
        <v>230.50765097677095</v>
      </c>
      <c r="H826" s="13">
        <f t="shared" si="44"/>
        <v>0.009053633837255581</v>
      </c>
      <c r="I826">
        <f t="shared" si="38"/>
        <v>18.065833120694055</v>
      </c>
      <c r="J826">
        <f t="shared" si="45"/>
        <v>67841856.59674941</v>
      </c>
      <c r="K826">
        <f t="shared" si="46"/>
        <v>1.4740162639474613E-08</v>
      </c>
      <c r="M826" s="15">
        <f t="shared" si="39"/>
        <v>-0.00705363383725557</v>
      </c>
      <c r="N826" s="19">
        <f t="shared" si="40"/>
        <v>-3.5268169186277647</v>
      </c>
    </row>
    <row r="827" spans="1:14" ht="15.75" hidden="1" outlineLevel="1">
      <c r="A827" s="13">
        <v>0.0022000000000000114</v>
      </c>
      <c r="B827" s="1">
        <v>1189</v>
      </c>
      <c r="C827" s="11">
        <f t="shared" si="41"/>
        <v>1406.1906065830283</v>
      </c>
      <c r="D827" s="10"/>
      <c r="E827" s="10">
        <f t="shared" si="42"/>
        <v>17444790091.597435</v>
      </c>
      <c r="F827" s="10">
        <f t="shared" si="43"/>
        <v>23.582306878872885</v>
      </c>
      <c r="G827" s="12">
        <f t="shared" si="37"/>
        <v>217.19060658302828</v>
      </c>
      <c r="H827" s="13">
        <f t="shared" si="44"/>
        <v>0.009114105959829333</v>
      </c>
      <c r="I827">
        <f t="shared" si="38"/>
        <v>18.04031640724675</v>
      </c>
      <c r="J827">
        <f t="shared" si="45"/>
        <v>66132654.75159173</v>
      </c>
      <c r="K827">
        <f t="shared" si="46"/>
        <v>1.512112289694421E-08</v>
      </c>
      <c r="M827" s="15">
        <f t="shared" si="39"/>
        <v>-0.006914105959829322</v>
      </c>
      <c r="N827" s="19">
        <f t="shared" si="40"/>
        <v>-3.142775436286039</v>
      </c>
    </row>
    <row r="828" spans="1:14" ht="15.75" hidden="1" outlineLevel="1">
      <c r="A828" s="13">
        <v>0.0024000000000000115</v>
      </c>
      <c r="B828" s="1">
        <v>1188</v>
      </c>
      <c r="C828" s="11">
        <f t="shared" si="41"/>
        <v>1393.12016909457</v>
      </c>
      <c r="D828" s="10"/>
      <c r="E828" s="10">
        <f t="shared" si="42"/>
        <v>12497472626.467781</v>
      </c>
      <c r="F828" s="10">
        <f t="shared" si="43"/>
        <v>23.24879227084894</v>
      </c>
      <c r="G828" s="12">
        <f t="shared" si="37"/>
        <v>205.12016909456997</v>
      </c>
      <c r="H828" s="13">
        <f t="shared" si="44"/>
        <v>0.009174981995071524</v>
      </c>
      <c r="I828">
        <f t="shared" si="38"/>
        <v>18.01479969379944</v>
      </c>
      <c r="J828">
        <f t="shared" si="45"/>
        <v>64466514.3899441</v>
      </c>
      <c r="K828">
        <f t="shared" si="46"/>
        <v>1.5511929091608937E-08</v>
      </c>
      <c r="M828" s="15">
        <f t="shared" si="39"/>
        <v>-0.006774981995071512</v>
      </c>
      <c r="N828" s="19">
        <f t="shared" si="40"/>
        <v>-2.8229091646131166</v>
      </c>
    </row>
    <row r="829" spans="1:14" ht="15.75" hidden="1" outlineLevel="1">
      <c r="A829" s="13">
        <v>0.0026000000000000116</v>
      </c>
      <c r="B829" s="1">
        <v>1187</v>
      </c>
      <c r="C829" s="11">
        <f t="shared" si="41"/>
        <v>1381.0965321487329</v>
      </c>
      <c r="D829" s="10"/>
      <c r="E829" s="10">
        <f t="shared" si="42"/>
        <v>9195578175.99497</v>
      </c>
      <c r="F829" s="10">
        <f t="shared" si="43"/>
        <v>22.941988572307547</v>
      </c>
      <c r="G829" s="12">
        <f t="shared" si="37"/>
        <v>194.09653214873288</v>
      </c>
      <c r="H829" s="13">
        <f t="shared" si="44"/>
        <v>0.009236264640843418</v>
      </c>
      <c r="I829">
        <f t="shared" si="38"/>
        <v>17.989282980352133</v>
      </c>
      <c r="J829">
        <f t="shared" si="45"/>
        <v>62842350.624514505</v>
      </c>
      <c r="K829">
        <f t="shared" si="46"/>
        <v>1.5912835692207615E-08</v>
      </c>
      <c r="M829" s="15">
        <f t="shared" si="39"/>
        <v>-0.0066362646408434055</v>
      </c>
      <c r="N829" s="19">
        <f t="shared" si="40"/>
        <v>-2.552409477247452</v>
      </c>
    </row>
    <row r="830" spans="1:14" ht="15.75" hidden="1" outlineLevel="1">
      <c r="A830" s="13">
        <v>0.0028000000000000117</v>
      </c>
      <c r="B830" s="1">
        <v>1186</v>
      </c>
      <c r="C830" s="11">
        <f t="shared" si="41"/>
        <v>1369.964383101109</v>
      </c>
      <c r="D830" s="10"/>
      <c r="E830" s="10">
        <f t="shared" si="42"/>
        <v>6921737889.52998</v>
      </c>
      <c r="F830" s="10">
        <f t="shared" si="43"/>
        <v>22.65793271500661</v>
      </c>
      <c r="G830" s="12">
        <f t="shared" si="37"/>
        <v>183.96438310110898</v>
      </c>
      <c r="H830" s="13">
        <f t="shared" si="44"/>
        <v>0.009297956613026178</v>
      </c>
      <c r="I830">
        <f t="shared" si="38"/>
        <v>17.963766266904823</v>
      </c>
      <c r="J830">
        <f t="shared" si="45"/>
        <v>61259105.90056666</v>
      </c>
      <c r="K830">
        <f t="shared" si="46"/>
        <v>1.6324103744236166E-08</v>
      </c>
      <c r="M830" s="15">
        <f t="shared" si="39"/>
        <v>-0.006497956613026166</v>
      </c>
      <c r="N830" s="19">
        <f t="shared" si="40"/>
        <v>-2.320698790366478</v>
      </c>
    </row>
    <row r="831" spans="1:14" ht="15.75" hidden="1" outlineLevel="1">
      <c r="A831" s="13">
        <v>0.0030000000000000118</v>
      </c>
      <c r="B831" s="1">
        <v>1185</v>
      </c>
      <c r="C831" s="11">
        <f t="shared" si="41"/>
        <v>1359.6006002809072</v>
      </c>
      <c r="D831" s="10"/>
      <c r="E831" s="10">
        <f t="shared" si="42"/>
        <v>5313321734.877172</v>
      </c>
      <c r="F831" s="10">
        <f t="shared" si="43"/>
        <v>22.39348303855339</v>
      </c>
      <c r="G831" s="12">
        <f t="shared" si="37"/>
        <v>174.6006002809072</v>
      </c>
      <c r="H831" s="13">
        <f t="shared" si="44"/>
        <v>0.00936006064564114</v>
      </c>
      <c r="I831">
        <f t="shared" si="38"/>
        <v>17.938249553457517</v>
      </c>
      <c r="J831">
        <f t="shared" si="45"/>
        <v>59715749.30730773</v>
      </c>
      <c r="K831">
        <f t="shared" si="46"/>
        <v>1.674600103992373E-08</v>
      </c>
      <c r="M831" s="15">
        <f t="shared" si="39"/>
        <v>-0.006360060645641128</v>
      </c>
      <c r="N831" s="19">
        <f t="shared" si="40"/>
        <v>-2.120020215213701</v>
      </c>
    </row>
    <row r="832" spans="1:14" ht="15.75" hidden="1" outlineLevel="1">
      <c r="A832" s="13">
        <v>0.003200000000000012</v>
      </c>
      <c r="B832" s="1">
        <v>1184</v>
      </c>
      <c r="C832" s="11">
        <f t="shared" si="41"/>
        <v>1349.9059289007564</v>
      </c>
      <c r="D832" s="10"/>
      <c r="E832" s="10">
        <f t="shared" si="42"/>
        <v>4148890919.760199</v>
      </c>
      <c r="F832" s="10">
        <f t="shared" si="43"/>
        <v>22.14610688698026</v>
      </c>
      <c r="G832" s="12">
        <f t="shared" si="37"/>
        <v>165.9059289007564</v>
      </c>
      <c r="H832" s="13">
        <f t="shared" si="44"/>
        <v>0.009422579490971042</v>
      </c>
      <c r="I832">
        <f t="shared" si="38"/>
        <v>17.912732840010207</v>
      </c>
      <c r="J832">
        <f t="shared" si="45"/>
        <v>58211275.906621434</v>
      </c>
      <c r="K832">
        <f t="shared" si="46"/>
        <v>1.7178802292602758E-08</v>
      </c>
      <c r="M832" s="15">
        <f t="shared" si="39"/>
        <v>-0.00622257949097103</v>
      </c>
      <c r="N832" s="19">
        <f t="shared" si="40"/>
        <v>-1.9445560909284396</v>
      </c>
    </row>
    <row r="833" spans="1:14" ht="15.75" hidden="1" outlineLevel="1">
      <c r="A833" s="13">
        <v>0.003400000000000012</v>
      </c>
      <c r="B833" s="1">
        <v>1183</v>
      </c>
      <c r="C833" s="11">
        <f t="shared" si="41"/>
        <v>1340.7991849634818</v>
      </c>
      <c r="D833" s="10"/>
      <c r="E833" s="10">
        <f t="shared" si="42"/>
        <v>3288616221.238713</v>
      </c>
      <c r="F833" s="10">
        <f t="shared" si="43"/>
        <v>21.913732711494813</v>
      </c>
      <c r="G833" s="12">
        <f t="shared" si="37"/>
        <v>157.79918496348182</v>
      </c>
      <c r="H833" s="13">
        <f t="shared" si="44"/>
        <v>0.00948551591968191</v>
      </c>
      <c r="I833">
        <f t="shared" si="38"/>
        <v>17.8872161265629</v>
      </c>
      <c r="J833">
        <f t="shared" si="45"/>
        <v>56744706.07871632</v>
      </c>
      <c r="K833">
        <f t="shared" si="46"/>
        <v>1.7622789315584767E-08</v>
      </c>
      <c r="M833" s="15">
        <f t="shared" si="39"/>
        <v>-0.006085515919681898</v>
      </c>
      <c r="N833" s="19">
        <f t="shared" si="40"/>
        <v>-1.789857623435846</v>
      </c>
    </row>
    <row r="834" spans="1:14" ht="15.75" hidden="1" outlineLevel="1">
      <c r="A834" s="13">
        <v>0.003600000000000012</v>
      </c>
      <c r="B834" s="1">
        <v>1182</v>
      </c>
      <c r="C834" s="11">
        <f aca="true" t="shared" si="47" ref="C834:C897">39.19*F834+482</f>
        <v>1332.2131183928232</v>
      </c>
      <c r="D834" s="10"/>
      <c r="E834" s="10">
        <f t="shared" si="42"/>
        <v>2641583834.567554</v>
      </c>
      <c r="F834" s="10">
        <f t="shared" si="43"/>
        <v>21.694644511171813</v>
      </c>
      <c r="G834" s="12">
        <f t="shared" si="37"/>
        <v>150.21311839282316</v>
      </c>
      <c r="H834" s="13">
        <f t="shared" si="44"/>
        <v>0.009548872720946006</v>
      </c>
      <c r="I834">
        <f t="shared" si="38"/>
        <v>17.86169941311559</v>
      </c>
      <c r="J834">
        <f t="shared" si="45"/>
        <v>55315084.88425646</v>
      </c>
      <c r="K834">
        <f t="shared" si="46"/>
        <v>1.8078251205660098E-08</v>
      </c>
      <c r="M834" s="15">
        <f t="shared" si="39"/>
        <v>-0.005948872720945994</v>
      </c>
      <c r="N834" s="19">
        <f t="shared" si="40"/>
        <v>-1.652464644707215</v>
      </c>
    </row>
    <row r="835" spans="1:14" ht="15.75" hidden="1" outlineLevel="1">
      <c r="A835" s="13">
        <v>0.003800000000000012</v>
      </c>
      <c r="B835" s="1">
        <v>1181</v>
      </c>
      <c r="C835" s="11">
        <f t="shared" si="47"/>
        <v>1324.0913961481424</v>
      </c>
      <c r="D835" s="10"/>
      <c r="E835" s="10">
        <f t="shared" si="42"/>
        <v>2147144920.0444605</v>
      </c>
      <c r="F835" s="10">
        <f t="shared" si="43"/>
        <v>21.487404851955667</v>
      </c>
      <c r="G835" s="12">
        <f t="shared" si="37"/>
        <v>143.0913961481424</v>
      </c>
      <c r="H835" s="13">
        <f t="shared" si="44"/>
        <v>0.00961265270256521</v>
      </c>
      <c r="I835">
        <f t="shared" si="38"/>
        <v>17.836182699668285</v>
      </c>
      <c r="J835">
        <f t="shared" si="45"/>
        <v>53921481.442565784</v>
      </c>
      <c r="K835">
        <f t="shared" si="46"/>
        <v>1.8545484531339245E-08</v>
      </c>
      <c r="M835" s="15">
        <f t="shared" si="39"/>
        <v>-0.0058126527025651985</v>
      </c>
      <c r="N835" s="19">
        <f t="shared" si="40"/>
        <v>-1.5296454480434685</v>
      </c>
    </row>
    <row r="836" spans="1:14" ht="15.75" hidden="1" outlineLevel="1">
      <c r="A836" s="13">
        <v>0.004000000000000012</v>
      </c>
      <c r="B836" s="1">
        <v>1180</v>
      </c>
      <c r="C836" s="11">
        <f t="shared" si="47"/>
        <v>1316.3863600785617</v>
      </c>
      <c r="D836" s="10"/>
      <c r="E836" s="10">
        <f t="shared" si="42"/>
        <v>1763908028.3248377</v>
      </c>
      <c r="F836" s="10">
        <f t="shared" si="43"/>
        <v>21.290797654467</v>
      </c>
      <c r="G836" s="12">
        <f t="shared" si="37"/>
        <v>136.38636007856167</v>
      </c>
      <c r="H836" s="13">
        <f t="shared" si="44"/>
        <v>0.009676858691095682</v>
      </c>
      <c r="I836">
        <f t="shared" si="38"/>
        <v>17.810665986220975</v>
      </c>
      <c r="J836">
        <f t="shared" si="45"/>
        <v>52562988.32549473</v>
      </c>
      <c r="K836">
        <f t="shared" si="46"/>
        <v>1.902479352596032E-08</v>
      </c>
      <c r="M836" s="15">
        <f t="shared" si="39"/>
        <v>-0.00567685869109567</v>
      </c>
      <c r="N836" s="19">
        <f t="shared" si="40"/>
        <v>-1.4192146727739132</v>
      </c>
    </row>
    <row r="837" spans="1:14" ht="15.75" hidden="1" outlineLevel="1">
      <c r="A837" s="13">
        <v>0.004200000000000012</v>
      </c>
      <c r="B837" s="1">
        <v>1179</v>
      </c>
      <c r="C837" s="11">
        <f t="shared" si="47"/>
        <v>1309.057332389937</v>
      </c>
      <c r="D837" s="10"/>
      <c r="E837" s="10">
        <f t="shared" si="42"/>
        <v>1463043885.9591932</v>
      </c>
      <c r="F837" s="10">
        <f t="shared" si="43"/>
        <v>21.103784955088983</v>
      </c>
      <c r="G837" s="12">
        <f t="shared" si="37"/>
        <v>130.05733238993707</v>
      </c>
      <c r="H837" s="13">
        <f t="shared" si="44"/>
        <v>0.00974149353197293</v>
      </c>
      <c r="I837">
        <f t="shared" si="38"/>
        <v>17.78514927277367</v>
      </c>
      <c r="J837">
        <f t="shared" si="45"/>
        <v>51238720.966560796</v>
      </c>
      <c r="K837">
        <f t="shared" si="46"/>
        <v>1.9516490285786327E-08</v>
      </c>
      <c r="M837" s="15">
        <f t="shared" si="39"/>
        <v>-0.005541493531972918</v>
      </c>
      <c r="N837" s="19">
        <f t="shared" si="40"/>
        <v>-1.31940322189831</v>
      </c>
    </row>
    <row r="838" spans="1:14" ht="15.75" hidden="1" outlineLevel="1">
      <c r="A838" s="13">
        <v>0.0044000000000000115</v>
      </c>
      <c r="B838" s="1">
        <v>1178</v>
      </c>
      <c r="C838" s="11">
        <f t="shared" si="47"/>
        <v>1302.0693156757088</v>
      </c>
      <c r="D838" s="10"/>
      <c r="E838" s="10">
        <f t="shared" si="42"/>
        <v>1224102471.2133794</v>
      </c>
      <c r="F838" s="10">
        <f t="shared" si="43"/>
        <v>20.925473735027023</v>
      </c>
      <c r="G838" s="12">
        <f t="shared" si="37"/>
        <v>124.06931567570882</v>
      </c>
      <c r="H838" s="13">
        <f t="shared" si="44"/>
        <v>0.009806560089638065</v>
      </c>
      <c r="I838">
        <f t="shared" si="38"/>
        <v>17.75963255932636</v>
      </c>
      <c r="J838">
        <f t="shared" si="45"/>
        <v>49947817.08497227</v>
      </c>
      <c r="K838">
        <f t="shared" si="46"/>
        <v>2.0020894973223337E-08</v>
      </c>
      <c r="M838" s="15">
        <f t="shared" si="39"/>
        <v>-0.005406560089638053</v>
      </c>
      <c r="N838" s="19">
        <f t="shared" si="40"/>
        <v>-1.228763656735918</v>
      </c>
    </row>
    <row r="839" spans="1:14" ht="15.75" hidden="1" outlineLevel="1">
      <c r="A839" s="13">
        <v>0.004600000000000011</v>
      </c>
      <c r="B839" s="1">
        <v>1177</v>
      </c>
      <c r="C839" s="11">
        <f t="shared" si="47"/>
        <v>1295.3919821532081</v>
      </c>
      <c r="D839" s="10"/>
      <c r="E839" s="10">
        <f t="shared" si="42"/>
        <v>1032336100.6516619</v>
      </c>
      <c r="F839" s="10">
        <f t="shared" si="43"/>
        <v>20.755090128941266</v>
      </c>
      <c r="G839" s="12">
        <f t="shared" si="37"/>
        <v>118.39198215320812</v>
      </c>
      <c r="H839" s="13">
        <f t="shared" si="44"/>
        <v>0.009872061247664628</v>
      </c>
      <c r="I839">
        <f t="shared" si="38"/>
        <v>17.734115845879053</v>
      </c>
      <c r="J839">
        <f t="shared" si="45"/>
        <v>48689436.12416585</v>
      </c>
      <c r="K839">
        <f t="shared" si="46"/>
        <v>2.053833602528976E-08</v>
      </c>
      <c r="M839" s="15">
        <f t="shared" si="39"/>
        <v>-0.005272061247664617</v>
      </c>
      <c r="N839" s="19">
        <f t="shared" si="40"/>
        <v>-1.1461002712314357</v>
      </c>
    </row>
    <row r="840" spans="1:14" ht="15.75" hidden="1" outlineLevel="1">
      <c r="A840" s="13">
        <v>0.004800000000000011</v>
      </c>
      <c r="B840" s="1">
        <v>1176</v>
      </c>
      <c r="C840" s="11">
        <f t="shared" si="47"/>
        <v>1288.9988781754664</v>
      </c>
      <c r="D840" s="10"/>
      <c r="E840" s="10">
        <f t="shared" si="42"/>
        <v>876948764.969628</v>
      </c>
      <c r="F840" s="10">
        <f t="shared" si="43"/>
        <v>20.59195912670238</v>
      </c>
      <c r="G840" s="12">
        <f t="shared" si="37"/>
        <v>112.99887817546642</v>
      </c>
      <c r="H840" s="13">
        <f t="shared" si="44"/>
        <v>0.009937999908886485</v>
      </c>
      <c r="I840">
        <f t="shared" si="38"/>
        <v>17.708599132431743</v>
      </c>
      <c r="J840">
        <f t="shared" si="45"/>
        <v>47462758.704486914</v>
      </c>
      <c r="K840">
        <f t="shared" si="46"/>
        <v>2.1069150367474626E-08</v>
      </c>
      <c r="M840" s="15">
        <f t="shared" si="39"/>
        <v>-0.005137999908886474</v>
      </c>
      <c r="N840" s="19">
        <f t="shared" si="40"/>
        <v>-1.0704166476846797</v>
      </c>
    </row>
    <row r="841" spans="1:14" ht="15.75" hidden="1" outlineLevel="1">
      <c r="A841" s="13">
        <v>0.0050000000000000105</v>
      </c>
      <c r="B841" s="1">
        <v>1175</v>
      </c>
      <c r="C841" s="11">
        <f t="shared" si="47"/>
        <v>1282.8667912390983</v>
      </c>
      <c r="D841" s="10"/>
      <c r="E841" s="10">
        <f t="shared" si="42"/>
        <v>749928497.1726007</v>
      </c>
      <c r="F841" s="10">
        <f t="shared" si="43"/>
        <v>20.4354884215131</v>
      </c>
      <c r="G841" s="12">
        <f t="shared" si="37"/>
        <v>107.86679123909835</v>
      </c>
      <c r="H841" s="13">
        <f t="shared" si="44"/>
        <v>0.010004378995526352</v>
      </c>
      <c r="I841">
        <f t="shared" si="38"/>
        <v>17.683082418984437</v>
      </c>
      <c r="J841">
        <f t="shared" si="45"/>
        <v>46266986.08966171</v>
      </c>
      <c r="K841">
        <f t="shared" si="46"/>
        <v>2.1613683633121902E-08</v>
      </c>
      <c r="M841" s="15">
        <f t="shared" si="39"/>
        <v>-0.005004378995526341</v>
      </c>
      <c r="N841" s="19">
        <f t="shared" si="40"/>
        <v>-1.0008757991052661</v>
      </c>
    </row>
    <row r="842" spans="1:14" ht="15.75" hidden="1" outlineLevel="1">
      <c r="A842" s="13">
        <v>0.00520000000000001</v>
      </c>
      <c r="B842" s="1">
        <v>1174</v>
      </c>
      <c r="C842" s="11">
        <f t="shared" si="47"/>
        <v>1276.9752412147081</v>
      </c>
      <c r="D842" s="10"/>
      <c r="E842" s="10">
        <f t="shared" si="42"/>
        <v>645254537.9088864</v>
      </c>
      <c r="F842" s="10">
        <f t="shared" si="43"/>
        <v>20.285155427780257</v>
      </c>
      <c r="G842" s="12">
        <f t="shared" si="37"/>
        <v>102.97524121470815</v>
      </c>
      <c r="H842" s="13">
        <f t="shared" si="44"/>
        <v>0.01007120144932542</v>
      </c>
      <c r="I842">
        <f t="shared" si="38"/>
        <v>17.657565705537127</v>
      </c>
      <c r="J842">
        <f t="shared" si="45"/>
        <v>45101339.66670844</v>
      </c>
      <c r="K842">
        <f t="shared" si="46"/>
        <v>2.217229038848596E-08</v>
      </c>
      <c r="M842" s="15">
        <f t="shared" si="39"/>
        <v>-0.0048712014493254106</v>
      </c>
      <c r="N842" s="19">
        <f t="shared" si="40"/>
        <v>-0.9367695094856541</v>
      </c>
    </row>
    <row r="843" spans="1:14" ht="15.75" hidden="1" outlineLevel="1">
      <c r="A843" s="13">
        <v>0.00540000000000001</v>
      </c>
      <c r="B843" s="1">
        <v>1173</v>
      </c>
      <c r="C843" s="11">
        <f t="shared" si="47"/>
        <v>1271.306067647423</v>
      </c>
      <c r="D843" s="10"/>
      <c r="E843" s="10">
        <f t="shared" si="42"/>
        <v>558350105.1460844</v>
      </c>
      <c r="F843" s="10">
        <f t="shared" si="43"/>
        <v>20.14049675038079</v>
      </c>
      <c r="G843" s="12">
        <f t="shared" si="37"/>
        <v>98.3060676474231</v>
      </c>
      <c r="H843" s="13">
        <f t="shared" si="44"/>
        <v>0.010138470231673618</v>
      </c>
      <c r="I843">
        <f t="shared" si="38"/>
        <v>17.63204899208982</v>
      </c>
      <c r="J843">
        <f t="shared" si="45"/>
        <v>43965060.43895408</v>
      </c>
      <c r="K843">
        <f t="shared" si="46"/>
        <v>2.2745334363602432E-08</v>
      </c>
      <c r="M843" s="15">
        <f t="shared" si="39"/>
        <v>-0.004738470231673608</v>
      </c>
      <c r="N843" s="19">
        <f t="shared" si="40"/>
        <v>-0.8774944873469629</v>
      </c>
    </row>
    <row r="844" spans="1:14" ht="15.75" hidden="1" outlineLevel="1">
      <c r="A844" s="13">
        <v>0.0056000000000000095</v>
      </c>
      <c r="B844" s="1">
        <v>1172</v>
      </c>
      <c r="C844" s="11">
        <f t="shared" si="47"/>
        <v>1265.8430921485324</v>
      </c>
      <c r="D844" s="10"/>
      <c r="E844" s="10">
        <f t="shared" si="42"/>
        <v>485698962.9096206</v>
      </c>
      <c r="F844" s="10">
        <f t="shared" si="43"/>
        <v>20.001099570005927</v>
      </c>
      <c r="G844" s="12">
        <f t="shared" si="37"/>
        <v>93.84309214853238</v>
      </c>
      <c r="H844" s="13">
        <f t="shared" si="44"/>
        <v>0.010206188323740949</v>
      </c>
      <c r="I844">
        <f t="shared" si="38"/>
        <v>17.60653227864251</v>
      </c>
      <c r="J844">
        <f t="shared" si="45"/>
        <v>42857408.531821564</v>
      </c>
      <c r="K844">
        <f t="shared" si="46"/>
        <v>2.333318868912714E-08</v>
      </c>
      <c r="M844" s="15">
        <f t="shared" si="39"/>
        <v>-0.004606188323740939</v>
      </c>
      <c r="N844" s="19">
        <f t="shared" si="40"/>
        <v>-0.8225336292394521</v>
      </c>
    </row>
    <row r="845" spans="1:14" ht="15.75" hidden="1" outlineLevel="1">
      <c r="A845" s="13">
        <v>0.005800000000000009</v>
      </c>
      <c r="B845" s="1">
        <v>1171</v>
      </c>
      <c r="C845" s="11">
        <f t="shared" si="47"/>
        <v>1260.5718400568096</v>
      </c>
      <c r="D845" s="10"/>
      <c r="E845" s="10">
        <f t="shared" si="42"/>
        <v>424573011.5811448</v>
      </c>
      <c r="F845" s="10">
        <f t="shared" si="43"/>
        <v>19.866594540872917</v>
      </c>
      <c r="G845" s="12">
        <f t="shared" si="37"/>
        <v>89.5718400568096</v>
      </c>
      <c r="H845" s="13">
        <f t="shared" si="44"/>
        <v>0.010274358726609511</v>
      </c>
      <c r="I845">
        <f t="shared" si="38"/>
        <v>17.581015565195205</v>
      </c>
      <c r="J845">
        <f t="shared" si="45"/>
        <v>41777662.711070545</v>
      </c>
      <c r="K845">
        <f t="shared" si="46"/>
        <v>2.3936236139294908E-08</v>
      </c>
      <c r="M845" s="15">
        <f t="shared" si="39"/>
        <v>-0.004474358726609502</v>
      </c>
      <c r="N845" s="19">
        <f t="shared" si="40"/>
        <v>-0.7714411597602577</v>
      </c>
    </row>
    <row r="846" spans="1:14" ht="15.75" hidden="1" outlineLevel="1">
      <c r="A846" s="13">
        <v>0.006000000000000009</v>
      </c>
      <c r="B846" s="1">
        <v>1170</v>
      </c>
      <c r="C846" s="11">
        <f t="shared" si="47"/>
        <v>1255.4793093056194</v>
      </c>
      <c r="D846" s="10"/>
      <c r="E846" s="10">
        <f t="shared" si="42"/>
        <v>372836258.3822484</v>
      </c>
      <c r="F846" s="10">
        <f t="shared" si="43"/>
        <v>19.736649892973194</v>
      </c>
      <c r="G846" s="12">
        <f t="shared" si="37"/>
        <v>85.47930930561938</v>
      </c>
      <c r="H846" s="13">
        <f t="shared" si="44"/>
        <v>0.010342984461406574</v>
      </c>
      <c r="I846">
        <f t="shared" si="38"/>
        <v>17.555498851747895</v>
      </c>
      <c r="J846">
        <f t="shared" si="45"/>
        <v>40725119.91317317</v>
      </c>
      <c r="K846">
        <f t="shared" si="46"/>
        <v>2.455486938115889E-08</v>
      </c>
      <c r="M846" s="15">
        <f t="shared" si="39"/>
        <v>-0.004342984461406565</v>
      </c>
      <c r="N846" s="19">
        <f t="shared" si="40"/>
        <v>-0.7238307435677598</v>
      </c>
    </row>
    <row r="847" spans="1:14" ht="15.75" hidden="1" outlineLevel="1">
      <c r="A847" s="13">
        <v>0.0062000000000000085</v>
      </c>
      <c r="B847" s="1">
        <v>1169</v>
      </c>
      <c r="C847" s="11">
        <f t="shared" si="47"/>
        <v>1250.5537772029347</v>
      </c>
      <c r="D847" s="10"/>
      <c r="E847" s="10">
        <f t="shared" si="42"/>
        <v>328802066.0635461</v>
      </c>
      <c r="F847" s="10">
        <f t="shared" si="43"/>
        <v>19.61096650173347</v>
      </c>
      <c r="G847" s="12">
        <f t="shared" si="37"/>
        <v>81.55377720293473</v>
      </c>
      <c r="H847" s="13">
        <f t="shared" si="44"/>
        <v>0.010412068569438397</v>
      </c>
      <c r="I847">
        <f t="shared" si="38"/>
        <v>17.52998213830059</v>
      </c>
      <c r="J847">
        <f t="shared" si="45"/>
        <v>39699094.78752392</v>
      </c>
      <c r="K847">
        <f t="shared" si="46"/>
        <v>2.518949123027022E-08</v>
      </c>
      <c r="M847" s="15">
        <f t="shared" si="39"/>
        <v>-0.004212068569438389</v>
      </c>
      <c r="N847" s="19">
        <f t="shared" si="40"/>
        <v>-0.6793658982965134</v>
      </c>
    </row>
    <row r="848" spans="1:14" ht="15.75" hidden="1" outlineLevel="1">
      <c r="A848" s="13">
        <v>0.006400000000000008</v>
      </c>
      <c r="B848" s="1">
        <v>1168</v>
      </c>
      <c r="C848" s="11">
        <f t="shared" si="47"/>
        <v>1245.7846378980373</v>
      </c>
      <c r="D848" s="10"/>
      <c r="E848" s="10">
        <f t="shared" si="42"/>
        <v>291128044.59134376</v>
      </c>
      <c r="F848" s="10">
        <f t="shared" si="43"/>
        <v>19.48927374070011</v>
      </c>
      <c r="G848" s="12">
        <f t="shared" si="37"/>
        <v>77.78463789803732</v>
      </c>
      <c r="H848" s="13">
        <f aca="true" t="shared" si="48" ref="H848:H911">POWER(K848,(1/3.833))</f>
        <v>0.010481614112325089</v>
      </c>
      <c r="I848">
        <f t="shared" si="38"/>
        <v>17.50446542485328</v>
      </c>
      <c r="J848">
        <f t="shared" si="45"/>
        <v>38698919.25018059</v>
      </c>
      <c r="K848">
        <f t="shared" si="46"/>
        <v>2.5840514912967074E-08</v>
      </c>
      <c r="M848" s="15">
        <f t="shared" si="39"/>
        <v>-0.0040816141123250806</v>
      </c>
      <c r="N848" s="19">
        <f t="shared" si="40"/>
        <v>-0.637752205050793</v>
      </c>
    </row>
    <row r="849" spans="1:14" ht="15.75" hidden="1" outlineLevel="1">
      <c r="A849" s="13">
        <v>0.006600000000000008</v>
      </c>
      <c r="B849" s="1">
        <v>1167</v>
      </c>
      <c r="C849" s="11">
        <f t="shared" si="47"/>
        <v>1241.1622648662114</v>
      </c>
      <c r="D849" s="10"/>
      <c r="E849" s="10">
        <f t="shared" si="42"/>
        <v>258737858.16207677</v>
      </c>
      <c r="F849" s="10">
        <f t="shared" si="43"/>
        <v>19.371325972600445</v>
      </c>
      <c r="G849" s="12">
        <f t="shared" si="37"/>
        <v>74.16226486621144</v>
      </c>
      <c r="H849" s="13">
        <f t="shared" si="48"/>
        <v>0.010551624172136204</v>
      </c>
      <c r="I849">
        <f t="shared" si="38"/>
        <v>17.478948711405973</v>
      </c>
      <c r="J849">
        <f t="shared" si="45"/>
        <v>37723942.04885062</v>
      </c>
      <c r="K849">
        <f t="shared" si="46"/>
        <v>2.6508364335441136E-08</v>
      </c>
      <c r="M849" s="15">
        <f t="shared" si="39"/>
        <v>-0.003951624172136196</v>
      </c>
      <c r="N849" s="19">
        <f t="shared" si="40"/>
        <v>-0.5987309351721501</v>
      </c>
    </row>
    <row r="850" spans="1:14" ht="15.75" hidden="1" outlineLevel="1">
      <c r="A850" s="13">
        <v>0.006800000000000007</v>
      </c>
      <c r="B850" s="1">
        <v>1166</v>
      </c>
      <c r="C850" s="11">
        <f t="shared" si="47"/>
        <v>1236.6778939280198</v>
      </c>
      <c r="D850" s="10"/>
      <c r="E850" s="10">
        <f t="shared" si="42"/>
        <v>230762492.5352189</v>
      </c>
      <c r="F850" s="10">
        <f t="shared" si="43"/>
        <v>19.25689956437917</v>
      </c>
      <c r="G850" s="12">
        <f t="shared" si="37"/>
        <v>70.67789392801978</v>
      </c>
      <c r="H850" s="13">
        <f t="shared" si="48"/>
        <v>0.010622101851527404</v>
      </c>
      <c r="I850">
        <f t="shared" si="38"/>
        <v>17.453431997958663</v>
      </c>
      <c r="J850">
        <f t="shared" si="45"/>
        <v>36773528.33883485</v>
      </c>
      <c r="K850">
        <f t="shared" si="46"/>
        <v>2.7193474359759638E-08</v>
      </c>
      <c r="M850" s="15">
        <f t="shared" si="39"/>
        <v>-0.003822101851527397</v>
      </c>
      <c r="N850" s="19">
        <f t="shared" si="40"/>
        <v>-0.5620738016952048</v>
      </c>
    </row>
    <row r="851" spans="1:14" ht="15.75" hidden="1" outlineLevel="1">
      <c r="A851" s="13">
        <v>0.007000000000000007</v>
      </c>
      <c r="B851" s="1">
        <v>1165</v>
      </c>
      <c r="C851" s="11">
        <f t="shared" si="47"/>
        <v>1232.3235232300117</v>
      </c>
      <c r="D851" s="10"/>
      <c r="E851" s="10">
        <f t="shared" si="42"/>
        <v>206495739.84819248</v>
      </c>
      <c r="F851" s="10">
        <f t="shared" si="43"/>
        <v>19.145790335034743</v>
      </c>
      <c r="G851" s="12">
        <f t="shared" si="37"/>
        <v>67.32352323001169</v>
      </c>
      <c r="H851" s="13">
        <f t="shared" si="48"/>
        <v>0.010693050273877895</v>
      </c>
      <c r="I851">
        <f t="shared" si="38"/>
        <v>17.427915284511357</v>
      </c>
      <c r="J851">
        <f t="shared" si="45"/>
        <v>35847059.26965713</v>
      </c>
      <c r="K851">
        <f t="shared" si="46"/>
        <v>2.7896291087019616E-08</v>
      </c>
      <c r="M851" s="15">
        <f t="shared" si="39"/>
        <v>-0.003693050273877888</v>
      </c>
      <c r="N851" s="19">
        <f t="shared" si="40"/>
        <v>-0.5275786105539835</v>
      </c>
    </row>
    <row r="852" spans="1:14" ht="15.75" hidden="1" outlineLevel="1">
      <c r="A852" s="13">
        <v>0.007200000000000007</v>
      </c>
      <c r="B852" s="1">
        <v>1164</v>
      </c>
      <c r="C852" s="11">
        <f t="shared" si="47"/>
        <v>1228.0918273186821</v>
      </c>
      <c r="D852" s="10"/>
      <c r="E852" s="10">
        <f t="shared" si="42"/>
        <v>185360172.45452318</v>
      </c>
      <c r="F852" s="10">
        <f t="shared" si="43"/>
        <v>19.03781136306921</v>
      </c>
      <c r="G852" s="12">
        <f t="shared" si="37"/>
        <v>64.09182731868214</v>
      </c>
      <c r="H852" s="13">
        <f t="shared" si="48"/>
        <v>0.0107644725834289</v>
      </c>
      <c r="I852">
        <f t="shared" si="38"/>
        <v>17.402398571064047</v>
      </c>
      <c r="J852">
        <f t="shared" si="45"/>
        <v>34943931.58210616</v>
      </c>
      <c r="K852">
        <f t="shared" si="46"/>
        <v>2.8617272147821882E-08</v>
      </c>
      <c r="M852" s="15">
        <f t="shared" si="39"/>
        <v>-0.003564472583428893</v>
      </c>
      <c r="N852" s="19">
        <f t="shared" si="40"/>
        <v>-0.49506563658734576</v>
      </c>
    </row>
    <row r="853" spans="1:14" ht="15.75" hidden="1" outlineLevel="1">
      <c r="A853" s="13">
        <v>0.007400000000000006</v>
      </c>
      <c r="B853" s="1">
        <v>1163</v>
      </c>
      <c r="C853" s="11">
        <f t="shared" si="47"/>
        <v>1223.9760829898796</v>
      </c>
      <c r="D853" s="10"/>
      <c r="E853" s="10">
        <f t="shared" si="42"/>
        <v>166880926.38421205</v>
      </c>
      <c r="F853" s="10">
        <f t="shared" si="43"/>
        <v>18.932791094408767</v>
      </c>
      <c r="G853" s="12">
        <f t="shared" si="37"/>
        <v>60.976082989879615</v>
      </c>
      <c r="H853" s="13">
        <f t="shared" si="48"/>
        <v>0.01083637194542291</v>
      </c>
      <c r="I853">
        <f t="shared" si="38"/>
        <v>17.37688185761674</v>
      </c>
      <c r="J853">
        <f t="shared" si="45"/>
        <v>34063557.215431556</v>
      </c>
      <c r="K853">
        <f t="shared" si="46"/>
        <v>2.935688700025074E-08</v>
      </c>
      <c r="M853" s="15">
        <f t="shared" si="39"/>
        <v>-0.003436371945422903</v>
      </c>
      <c r="N853" s="19">
        <f t="shared" si="40"/>
        <v>-0.4643745872193108</v>
      </c>
    </row>
    <row r="854" spans="1:14" ht="15.75" hidden="1" outlineLevel="1">
      <c r="A854" s="13">
        <v>0.007600000000000006</v>
      </c>
      <c r="B854" s="1">
        <v>1162</v>
      </c>
      <c r="C854" s="11">
        <f t="shared" si="47"/>
        <v>1219.9701050287313</v>
      </c>
      <c r="D854" s="10"/>
      <c r="E854" s="10">
        <f t="shared" si="42"/>
        <v>150665349.8769041</v>
      </c>
      <c r="F854" s="10">
        <f t="shared" si="43"/>
        <v>18.830571702697917</v>
      </c>
      <c r="G854" s="12">
        <f t="shared" si="37"/>
        <v>57.97010502873127</v>
      </c>
      <c r="H854" s="13">
        <f t="shared" si="48"/>
        <v>0.010908751546244124</v>
      </c>
      <c r="I854">
        <f t="shared" si="38"/>
        <v>17.35136514416943</v>
      </c>
      <c r="J854">
        <f t="shared" si="45"/>
        <v>33205362.924434178</v>
      </c>
      <c r="K854">
        <f t="shared" si="46"/>
        <v>3.011561723555654E-08</v>
      </c>
      <c r="M854" s="15">
        <f t="shared" si="39"/>
        <v>-0.003308751546244118</v>
      </c>
      <c r="N854" s="19">
        <f t="shared" si="40"/>
        <v>-0.4353620455584362</v>
      </c>
    </row>
    <row r="855" spans="1:14" ht="15.75" hidden="1" outlineLevel="1">
      <c r="A855" s="13">
        <v>0.007800000000000006</v>
      </c>
      <c r="B855" s="1">
        <v>1161</v>
      </c>
      <c r="C855" s="11">
        <f t="shared" si="47"/>
        <v>1216.0681902980532</v>
      </c>
      <c r="D855" s="10"/>
      <c r="E855" s="10">
        <f t="shared" si="42"/>
        <v>136387092.611958</v>
      </c>
      <c r="F855" s="10">
        <f t="shared" si="43"/>
        <v>18.731007662619373</v>
      </c>
      <c r="G855" s="12">
        <f t="shared" si="37"/>
        <v>55.068190298053196</v>
      </c>
      <c r="H855" s="13">
        <f t="shared" si="48"/>
        <v>0.010981614593559449</v>
      </c>
      <c r="I855">
        <f t="shared" si="38"/>
        <v>17.325848430722125</v>
      </c>
      <c r="J855">
        <f t="shared" si="45"/>
        <v>32368789.906205315</v>
      </c>
      <c r="K855">
        <f t="shared" si="46"/>
        <v>3.089395689173704E-08</v>
      </c>
      <c r="M855" s="15">
        <f t="shared" si="39"/>
        <v>-0.003181614593559443</v>
      </c>
      <c r="N855" s="19">
        <f t="shared" si="40"/>
        <v>-0.407899306866595</v>
      </c>
    </row>
    <row r="856" spans="1:14" ht="15.75" hidden="1" outlineLevel="1">
      <c r="A856" s="13">
        <v>0.008000000000000005</v>
      </c>
      <c r="B856" s="1">
        <v>1160</v>
      </c>
      <c r="C856" s="11">
        <f t="shared" si="47"/>
        <v>1212.2650689066022</v>
      </c>
      <c r="D856" s="10"/>
      <c r="E856" s="10">
        <f t="shared" si="42"/>
        <v>123773583.12299562</v>
      </c>
      <c r="F856" s="10">
        <f t="shared" si="43"/>
        <v>18.63396450386839</v>
      </c>
      <c r="G856" s="12">
        <f t="shared" si="37"/>
        <v>52.26506890660221</v>
      </c>
      <c r="H856" s="13">
        <f t="shared" si="48"/>
        <v>0.011054964316460822</v>
      </c>
      <c r="I856">
        <f t="shared" si="38"/>
        <v>17.300331717274815</v>
      </c>
      <c r="J856">
        <f t="shared" si="45"/>
        <v>31553293.436267972</v>
      </c>
      <c r="K856">
        <f t="shared" si="46"/>
        <v>3.169241277522493E-08</v>
      </c>
      <c r="M856" s="15">
        <f t="shared" si="39"/>
        <v>-0.003054964316460816</v>
      </c>
      <c r="N856" s="19">
        <f t="shared" si="40"/>
        <v>-0.38187053955760175</v>
      </c>
    </row>
    <row r="857" spans="1:14" ht="15.75" hidden="1" outlineLevel="1">
      <c r="A857" s="13">
        <v>0.008200000000000006</v>
      </c>
      <c r="B857" s="1">
        <v>1159</v>
      </c>
      <c r="C857" s="11">
        <f t="shared" si="47"/>
        <v>1208.5558614079027</v>
      </c>
      <c r="D857" s="10"/>
      <c r="E857" s="10">
        <f t="shared" si="42"/>
        <v>112596110.21223688</v>
      </c>
      <c r="F857" s="10">
        <f t="shared" si="43"/>
        <v>18.539317719007467</v>
      </c>
      <c r="G857" s="12">
        <f t="shared" si="37"/>
        <v>49.55586140790274</v>
      </c>
      <c r="H857" s="13">
        <f t="shared" si="48"/>
        <v>0.011128803965608239</v>
      </c>
      <c r="I857">
        <f t="shared" si="38"/>
        <v>17.27481500382751</v>
      </c>
      <c r="J857">
        <f t="shared" si="45"/>
        <v>30758342.513886984</v>
      </c>
      <c r="K857">
        <f t="shared" si="46"/>
        <v>3.2511504790887654E-08</v>
      </c>
      <c r="M857" s="15">
        <f t="shared" si="39"/>
        <v>-0.002928803965608233</v>
      </c>
      <c r="N857" s="19">
        <f t="shared" si="40"/>
        <v>-0.35717121531807694</v>
      </c>
    </row>
    <row r="858" spans="1:14" ht="15.75" hidden="1" outlineLevel="1">
      <c r="A858" s="13">
        <v>0.008400000000000006</v>
      </c>
      <c r="B858" s="1">
        <v>1158</v>
      </c>
      <c r="C858" s="11">
        <f t="shared" si="47"/>
        <v>1204.9360411574348</v>
      </c>
      <c r="D858" s="10"/>
      <c r="E858" s="10">
        <f t="shared" si="42"/>
        <v>102661919.51251343</v>
      </c>
      <c r="F858" s="10">
        <f t="shared" si="43"/>
        <v>18.446951802945517</v>
      </c>
      <c r="G858" s="12">
        <f t="shared" si="37"/>
        <v>46.93604115743483</v>
      </c>
      <c r="H858" s="13">
        <f t="shared" si="48"/>
        <v>0.011203136813373782</v>
      </c>
      <c r="I858">
        <f t="shared" si="38"/>
        <v>17.2492982903802</v>
      </c>
      <c r="J858">
        <f t="shared" si="45"/>
        <v>29983419.51631335</v>
      </c>
      <c r="K858">
        <f t="shared" si="46"/>
        <v>3.335176628055786E-08</v>
      </c>
      <c r="M858" s="15">
        <f t="shared" si="39"/>
        <v>-0.002803136813373776</v>
      </c>
      <c r="N858" s="19">
        <f t="shared" si="40"/>
        <v>-0.33370676349687783</v>
      </c>
    </row>
    <row r="859" spans="1:14" ht="15.75" hidden="1" outlineLevel="1">
      <c r="A859" s="13">
        <v>0.008600000000000007</v>
      </c>
      <c r="B859" s="1">
        <v>1157</v>
      </c>
      <c r="C859" s="11">
        <f t="shared" si="47"/>
        <v>1201.401401099698</v>
      </c>
      <c r="D859" s="10"/>
      <c r="E859" s="10">
        <f t="shared" si="42"/>
        <v>93807879.73135631</v>
      </c>
      <c r="F859" s="10">
        <f t="shared" si="43"/>
        <v>18.35675940545287</v>
      </c>
      <c r="G859" s="12">
        <f t="shared" si="37"/>
        <v>44.40140109969798</v>
      </c>
      <c r="H859" s="13">
        <f t="shared" si="48"/>
        <v>0.011277966153986735</v>
      </c>
      <c r="I859">
        <f t="shared" si="38"/>
        <v>17.223781576932893</v>
      </c>
      <c r="J859">
        <f t="shared" si="45"/>
        <v>29228019.861741297</v>
      </c>
      <c r="K859">
        <f t="shared" si="46"/>
        <v>3.4213744370311365E-08</v>
      </c>
      <c r="M859" s="15">
        <f t="shared" si="39"/>
        <v>-0.0026779661539867283</v>
      </c>
      <c r="N859" s="19">
        <f t="shared" si="40"/>
        <v>-0.3113914132542705</v>
      </c>
    </row>
    <row r="860" spans="1:14" ht="15.75" hidden="1" outlineLevel="1">
      <c r="A860" s="13">
        <v>0.008800000000000007</v>
      </c>
      <c r="B860" s="1">
        <v>1156</v>
      </c>
      <c r="C860" s="11">
        <f t="shared" si="47"/>
        <v>1197.9480243739208</v>
      </c>
      <c r="D860" s="10"/>
      <c r="E860" s="10">
        <f t="shared" si="42"/>
        <v>85895379.20278206</v>
      </c>
      <c r="F860" s="10">
        <f t="shared" si="43"/>
        <v>18.268640581115616</v>
      </c>
      <c r="G860" s="12">
        <f t="shared" si="37"/>
        <v>41.948024373920816</v>
      </c>
      <c r="H860" s="13">
        <f t="shared" si="48"/>
        <v>0.011353295303679478</v>
      </c>
      <c r="I860">
        <f t="shared" si="38"/>
        <v>17.198264863485583</v>
      </c>
      <c r="J860">
        <f t="shared" si="45"/>
        <v>28491651.680755004</v>
      </c>
      <c r="K860">
        <f t="shared" si="46"/>
        <v>3.50980003267224E-08</v>
      </c>
      <c r="M860" s="15">
        <f t="shared" si="39"/>
        <v>-0.002553295303679471</v>
      </c>
      <c r="N860" s="19">
        <f t="shared" si="40"/>
        <v>-0.2901471935999396</v>
      </c>
    </row>
    <row r="861" spans="1:14" ht="15.75" hidden="1" outlineLevel="1">
      <c r="A861" s="13">
        <v>0.009000000000000008</v>
      </c>
      <c r="B861" s="1">
        <v>1155</v>
      </c>
      <c r="C861" s="11">
        <f t="shared" si="47"/>
        <v>1194.5722582233896</v>
      </c>
      <c r="D861" s="10"/>
      <c r="E861" s="10">
        <f t="shared" si="42"/>
        <v>78806192.46145552</v>
      </c>
      <c r="F861" s="10">
        <f t="shared" si="43"/>
        <v>18.182502123587383</v>
      </c>
      <c r="G861" s="12">
        <f t="shared" si="37"/>
        <v>39.572258223389554</v>
      </c>
      <c r="H861" s="13">
        <f t="shared" si="48"/>
        <v>0.011429127600834475</v>
      </c>
      <c r="I861">
        <f t="shared" si="38"/>
        <v>17.172748150038277</v>
      </c>
      <c r="J861">
        <f t="shared" si="45"/>
        <v>27773835.496054612</v>
      </c>
      <c r="K861">
        <f t="shared" si="46"/>
        <v>3.6005109922324345E-08</v>
      </c>
      <c r="M861" s="15">
        <f t="shared" si="39"/>
        <v>-0.002429127600834467</v>
      </c>
      <c r="N861" s="19">
        <f t="shared" si="40"/>
        <v>-0.26990306675938497</v>
      </c>
    </row>
    <row r="862" spans="1:14" ht="15.75" hidden="1" outlineLevel="1">
      <c r="A862" s="13">
        <v>0.009200000000000009</v>
      </c>
      <c r="B862" s="1">
        <v>1154</v>
      </c>
      <c r="C862" s="11">
        <f t="shared" si="47"/>
        <v>1191.2706907726138</v>
      </c>
      <c r="D862" s="10"/>
      <c r="E862" s="10">
        <f t="shared" si="42"/>
        <v>72439115.93634786</v>
      </c>
      <c r="F862" s="10">
        <f t="shared" si="43"/>
        <v>18.09825697301898</v>
      </c>
      <c r="G862" s="12">
        <f t="shared" si="37"/>
        <v>37.27069077261376</v>
      </c>
      <c r="H862" s="13">
        <f t="shared" si="48"/>
        <v>0.011505466406132278</v>
      </c>
      <c r="I862">
        <f t="shared" si="38"/>
        <v>17.147231436590967</v>
      </c>
      <c r="J862">
        <f t="shared" si="45"/>
        <v>27074103.910249483</v>
      </c>
      <c r="K862">
        <f t="shared" si="46"/>
        <v>3.693566381051779E-08</v>
      </c>
      <c r="M862" s="15">
        <f t="shared" si="39"/>
        <v>-0.0023054664061322692</v>
      </c>
      <c r="N862" s="19">
        <f t="shared" si="40"/>
        <v>-0.25059417457959426</v>
      </c>
    </row>
    <row r="863" spans="1:14" ht="15.75" hidden="1" outlineLevel="1">
      <c r="A863" s="13">
        <v>0.009400000000000009</v>
      </c>
      <c r="B863" s="1">
        <v>1153</v>
      </c>
      <c r="C863" s="11">
        <f t="shared" si="47"/>
        <v>1188.0401303021847</v>
      </c>
      <c r="D863" s="10"/>
      <c r="E863" s="10">
        <f t="shared" si="42"/>
        <v>66707216.7518235</v>
      </c>
      <c r="F863" s="10">
        <f t="shared" si="43"/>
        <v>18.01582368722084</v>
      </c>
      <c r="G863" s="12">
        <f t="shared" si="37"/>
        <v>35.04013030218471</v>
      </c>
      <c r="H863" s="13">
        <f t="shared" si="48"/>
        <v>0.011582315102700368</v>
      </c>
      <c r="I863">
        <f t="shared" si="38"/>
        <v>17.12171472314366</v>
      </c>
      <c r="J863">
        <f t="shared" si="45"/>
        <v>26392001.30151883</v>
      </c>
      <c r="K863">
        <f t="shared" si="46"/>
        <v>3.7890267910166064E-08</v>
      </c>
      <c r="M863" s="15">
        <f t="shared" si="39"/>
        <v>-0.0021823151027003593</v>
      </c>
      <c r="N863" s="19">
        <f t="shared" si="40"/>
        <v>-0.23216118113833586</v>
      </c>
    </row>
    <row r="864" spans="1:14" ht="15.75" hidden="1" outlineLevel="1">
      <c r="A864" s="13">
        <v>0.00960000000000001</v>
      </c>
      <c r="B864" s="1">
        <v>1152</v>
      </c>
      <c r="C864" s="11">
        <f t="shared" si="47"/>
        <v>1184.877586705737</v>
      </c>
      <c r="D864" s="10"/>
      <c r="E864" s="10">
        <f t="shared" si="42"/>
        <v>61535572.780774914</v>
      </c>
      <c r="F864" s="10">
        <f t="shared" si="43"/>
        <v>17.93512596850567</v>
      </c>
      <c r="G864" s="12">
        <f t="shared" si="37"/>
        <v>32.87758670573703</v>
      </c>
      <c r="H864" s="13">
        <f t="shared" si="48"/>
        <v>0.011659677096263178</v>
      </c>
      <c r="I864">
        <f t="shared" si="38"/>
        <v>17.09619800969635</v>
      </c>
      <c r="J864">
        <f t="shared" si="45"/>
        <v>25727083.52693825</v>
      </c>
      <c r="K864">
        <f t="shared" si="46"/>
        <v>3.886954380013275E-08</v>
      </c>
      <c r="M864" s="15">
        <f t="shared" si="39"/>
        <v>-0.0020596770962631687</v>
      </c>
      <c r="N864" s="19">
        <f t="shared" si="40"/>
        <v>-0.21454969752741318</v>
      </c>
    </row>
    <row r="865" spans="1:14" ht="15.75" hidden="1" outlineLevel="1">
      <c r="A865" s="13">
        <v>0.00980000000000001</v>
      </c>
      <c r="B865" s="1">
        <v>1151</v>
      </c>
      <c r="C865" s="11">
        <f t="shared" si="47"/>
        <v>1181.780254858994</v>
      </c>
      <c r="D865" s="10"/>
      <c r="E865" s="10">
        <f t="shared" si="42"/>
        <v>56859408.245207824</v>
      </c>
      <c r="F865" s="10">
        <f t="shared" si="43"/>
        <v>17.856092239321107</v>
      </c>
      <c r="G865" s="12">
        <f t="shared" si="37"/>
        <v>30.780254858994113</v>
      </c>
      <c r="H865" s="13">
        <f t="shared" si="48"/>
        <v>0.011737555815292901</v>
      </c>
      <c r="I865">
        <f t="shared" si="38"/>
        <v>17.070681296249045</v>
      </c>
      <c r="J865">
        <f t="shared" si="45"/>
        <v>25078917.63328213</v>
      </c>
      <c r="K865">
        <f t="shared" si="46"/>
        <v>3.987412912401387E-08</v>
      </c>
      <c r="M865" s="15">
        <f t="shared" si="39"/>
        <v>-0.001937555815292891</v>
      </c>
      <c r="N865" s="19">
        <f t="shared" si="40"/>
        <v>-0.19770977707070297</v>
      </c>
    </row>
    <row r="866" spans="1:14" ht="15.75" collapsed="1">
      <c r="A866" s="13">
        <v>0.01</v>
      </c>
      <c r="B866" s="1">
        <v>1150</v>
      </c>
      <c r="C866" s="11">
        <f t="shared" si="47"/>
        <v>1178.7454996690683</v>
      </c>
      <c r="D866" s="10"/>
      <c r="E866" s="10">
        <f t="shared" si="42"/>
        <v>52622549.29994701</v>
      </c>
      <c r="F866" s="10">
        <f t="shared" si="43"/>
        <v>17.778655260757038</v>
      </c>
      <c r="G866" s="12">
        <f t="shared" si="37"/>
        <v>28.745499669068295</v>
      </c>
      <c r="H866" s="13">
        <f t="shared" si="48"/>
        <v>0.011815954711161576</v>
      </c>
      <c r="I866">
        <f t="shared" si="38"/>
        <v>17.045164582801736</v>
      </c>
      <c r="J866">
        <f t="shared" si="45"/>
        <v>24447081.57511064</v>
      </c>
      <c r="K866">
        <f t="shared" si="46"/>
        <v>4.09046780053326E-08</v>
      </c>
      <c r="M866" s="15">
        <f t="shared" si="39"/>
        <v>-0.0018159547111615756</v>
      </c>
      <c r="N866" s="19">
        <f t="shared" si="40"/>
        <v>-0.18159547111615756</v>
      </c>
    </row>
    <row r="867" spans="1:14" ht="15.75" hidden="1" outlineLevel="1">
      <c r="A867" s="13">
        <v>0.010200000000000011</v>
      </c>
      <c r="B867" s="1">
        <v>1149</v>
      </c>
      <c r="C867" s="11">
        <f t="shared" si="47"/>
        <v>1175.7708426043343</v>
      </c>
      <c r="D867" s="10"/>
      <c r="E867" s="10">
        <f t="shared" si="42"/>
        <v>48776139.63438892</v>
      </c>
      <c r="F867" s="10">
        <f t="shared" si="43"/>
        <v>17.702751788832213</v>
      </c>
      <c r="G867" s="12">
        <f t="shared" si="37"/>
        <v>26.770842604334348</v>
      </c>
      <c r="H867" s="13">
        <f t="shared" si="48"/>
        <v>0.01189487725829389</v>
      </c>
      <c r="I867">
        <f t="shared" si="38"/>
        <v>17.01964786935443</v>
      </c>
      <c r="J867">
        <f t="shared" si="45"/>
        <v>23831163.939960625</v>
      </c>
      <c r="K867">
        <f t="shared" si="46"/>
        <v>4.1961861473462394E-08</v>
      </c>
      <c r="M867" s="15">
        <f t="shared" si="39"/>
        <v>-0.0016948772582938785</v>
      </c>
      <c r="N867" s="19">
        <f t="shared" si="40"/>
        <v>-0.16616443708763495</v>
      </c>
    </row>
    <row r="868" spans="1:14" ht="15.75" hidden="1" outlineLevel="1">
      <c r="A868" s="13">
        <v>0.010400000000000012</v>
      </c>
      <c r="B868" s="1">
        <v>1148</v>
      </c>
      <c r="C868" s="11">
        <f t="shared" si="47"/>
        <v>1172.853949532343</v>
      </c>
      <c r="D868" s="10"/>
      <c r="E868" s="10">
        <f t="shared" si="42"/>
        <v>45277568.275032274</v>
      </c>
      <c r="F868" s="10">
        <f t="shared" si="43"/>
        <v>17.628322264157774</v>
      </c>
      <c r="G868" s="12">
        <f t="shared" si="37"/>
        <v>24.853949532342995</v>
      </c>
      <c r="H868" s="13">
        <f t="shared" si="48"/>
        <v>0.011974326954321273</v>
      </c>
      <c r="I868">
        <f t="shared" si="38"/>
        <v>16.99413115590712</v>
      </c>
      <c r="J868">
        <f t="shared" si="45"/>
        <v>23230763.680458605</v>
      </c>
      <c r="K868">
        <f t="shared" si="46"/>
        <v>4.30463679005605E-08</v>
      </c>
      <c r="M868" s="15">
        <f t="shared" si="39"/>
        <v>-0.0015743269543212618</v>
      </c>
      <c r="N868" s="19">
        <f t="shared" si="40"/>
        <v>-0.15137759176165963</v>
      </c>
    </row>
    <row r="869" spans="1:14" ht="15.75" hidden="1" outlineLevel="1">
      <c r="A869" s="13">
        <v>0.010600000000000012</v>
      </c>
      <c r="B869" s="1">
        <v>1147</v>
      </c>
      <c r="C869" s="11">
        <f t="shared" si="47"/>
        <v>1169.992619716248</v>
      </c>
      <c r="D869" s="10"/>
      <c r="E869" s="10">
        <f t="shared" si="42"/>
        <v>42089571.28078152</v>
      </c>
      <c r="F869" s="10">
        <f t="shared" si="43"/>
        <v>17.55531053116224</v>
      </c>
      <c r="G869" s="12">
        <f t="shared" si="37"/>
        <v>22.9926197162481</v>
      </c>
      <c r="H869" s="13">
        <f t="shared" si="48"/>
        <v>0.01205430732023684</v>
      </c>
      <c r="I869">
        <f t="shared" si="38"/>
        <v>16.968614442459813</v>
      </c>
      <c r="J869">
        <f t="shared" si="45"/>
        <v>22645489.8531843</v>
      </c>
      <c r="K869">
        <f t="shared" si="46"/>
        <v>4.415890344979156E-08</v>
      </c>
      <c r="M869" s="15">
        <f t="shared" si="39"/>
        <v>-0.0014543073202368285</v>
      </c>
      <c r="N869" s="19">
        <f t="shared" si="40"/>
        <v>-0.13719880379592705</v>
      </c>
    </row>
    <row r="870" spans="1:14" ht="15.75" hidden="1" outlineLevel="1">
      <c r="A870" s="13">
        <v>0.010800000000000013</v>
      </c>
      <c r="B870" s="1">
        <v>1146</v>
      </c>
      <c r="C870" s="11">
        <f t="shared" si="47"/>
        <v>1167.1847758397926</v>
      </c>
      <c r="D870" s="10"/>
      <c r="E870" s="10">
        <f t="shared" si="42"/>
        <v>39179476.50403504</v>
      </c>
      <c r="F870" s="10">
        <f t="shared" si="43"/>
        <v>17.483663583561942</v>
      </c>
      <c r="G870" s="12">
        <f t="shared" si="37"/>
        <v>21.184775839792565</v>
      </c>
      <c r="H870" s="13">
        <f t="shared" si="48"/>
        <v>0.012134821900551419</v>
      </c>
      <c r="I870">
        <f t="shared" si="38"/>
        <v>16.943097729012504</v>
      </c>
      <c r="J870">
        <f t="shared" si="45"/>
        <v>22074961.36411183</v>
      </c>
      <c r="K870">
        <f t="shared" si="46"/>
        <v>4.530019253513807E-08</v>
      </c>
      <c r="M870" s="15">
        <f t="shared" si="39"/>
        <v>-0.001334821900551406</v>
      </c>
      <c r="N870" s="19">
        <f t="shared" si="40"/>
        <v>-0.12359462042142633</v>
      </c>
    </row>
    <row r="871" spans="1:14" ht="15.75" hidden="1" outlineLevel="1">
      <c r="A871" s="13">
        <v>0.011000000000000013</v>
      </c>
      <c r="B871" s="1">
        <v>1145</v>
      </c>
      <c r="C871" s="11">
        <f t="shared" si="47"/>
        <v>1164.4284549475979</v>
      </c>
      <c r="D871" s="10"/>
      <c r="E871" s="10">
        <f t="shared" si="42"/>
        <v>36518566.50416594</v>
      </c>
      <c r="F871" s="10">
        <f t="shared" si="43"/>
        <v>17.413331333186985</v>
      </c>
      <c r="G871" s="12">
        <f t="shared" si="37"/>
        <v>19.428454947597857</v>
      </c>
      <c r="H871" s="13">
        <f t="shared" si="48"/>
        <v>0.012215874263450647</v>
      </c>
      <c r="I871">
        <f t="shared" si="38"/>
        <v>16.917581015565197</v>
      </c>
      <c r="J871">
        <f t="shared" si="45"/>
        <v>21518806.72046556</v>
      </c>
      <c r="K871">
        <f t="shared" si="46"/>
        <v>4.6470978293092126E-08</v>
      </c>
      <c r="M871" s="15">
        <f t="shared" si="39"/>
        <v>-0.0012158742634506333</v>
      </c>
      <c r="N871" s="19">
        <f t="shared" si="40"/>
        <v>-0.11053402395005744</v>
      </c>
    </row>
    <row r="872" spans="1:14" ht="15.75" hidden="1" outlineLevel="1">
      <c r="A872" s="13">
        <v>0.011200000000000014</v>
      </c>
      <c r="B872" s="1">
        <v>1144</v>
      </c>
      <c r="C872" s="11">
        <f t="shared" si="47"/>
        <v>1161.7218002017798</v>
      </c>
      <c r="D872" s="10"/>
      <c r="E872" s="10">
        <f t="shared" si="42"/>
        <v>34081539.39609799</v>
      </c>
      <c r="F872" s="10">
        <f t="shared" si="43"/>
        <v>17.344266399637153</v>
      </c>
      <c r="G872" s="12">
        <f t="shared" si="37"/>
        <v>17.721800201779843</v>
      </c>
      <c r="H872" s="13">
        <f t="shared" si="48"/>
        <v>0.012297468000953138</v>
      </c>
      <c r="I872">
        <f t="shared" si="38"/>
        <v>16.892064302117888</v>
      </c>
      <c r="J872">
        <f t="shared" si="45"/>
        <v>20976663.78882642</v>
      </c>
      <c r="K872">
        <f t="shared" si="46"/>
        <v>4.7672023066540595E-08</v>
      </c>
      <c r="M872" s="15">
        <f t="shared" si="39"/>
        <v>-0.0010974680009531237</v>
      </c>
      <c r="N872" s="19">
        <f t="shared" si="40"/>
        <v>-0.0979882143708145</v>
      </c>
    </row>
    <row r="873" spans="1:14" ht="15.75" hidden="1" outlineLevel="1">
      <c r="A873" s="13">
        <v>0.011400000000000014</v>
      </c>
      <c r="B873" s="1">
        <v>1143</v>
      </c>
      <c r="C873" s="11">
        <f t="shared" si="47"/>
        <v>1159.0630533681892</v>
      </c>
      <c r="D873" s="10"/>
      <c r="E873" s="10">
        <f t="shared" si="42"/>
        <v>31846051.162488323</v>
      </c>
      <c r="F873" s="10">
        <f t="shared" si="43"/>
        <v>17.276423918555476</v>
      </c>
      <c r="G873" s="12">
        <f t="shared" si="37"/>
        <v>16.06305336818923</v>
      </c>
      <c r="H873" s="13">
        <f t="shared" si="48"/>
        <v>0.012379606729069572</v>
      </c>
      <c r="I873">
        <f t="shared" si="38"/>
        <v>16.86654758867058</v>
      </c>
      <c r="J873">
        <f t="shared" si="45"/>
        <v>20448179.559333708</v>
      </c>
      <c r="K873">
        <f t="shared" si="46"/>
        <v>4.890410890115366E-08</v>
      </c>
      <c r="M873" s="15">
        <f t="shared" si="39"/>
        <v>-0.0009796067290695574</v>
      </c>
      <c r="N873" s="19">
        <f t="shared" si="40"/>
        <v>-0.08593041483066283</v>
      </c>
    </row>
    <row r="874" spans="1:14" ht="15.75" hidden="1" outlineLevel="1">
      <c r="A874" s="13">
        <v>0.011600000000000015</v>
      </c>
      <c r="B874" s="1">
        <v>1142</v>
      </c>
      <c r="C874" s="11">
        <f t="shared" si="47"/>
        <v>1156.4505479561237</v>
      </c>
      <c r="D874" s="10"/>
      <c r="E874" s="10">
        <f t="shared" si="42"/>
        <v>29792325.958528586</v>
      </c>
      <c r="F874" s="10">
        <f t="shared" si="43"/>
        <v>17.209761366576263</v>
      </c>
      <c r="G874" s="12">
        <f t="shared" si="37"/>
        <v>14.450547956123728</v>
      </c>
      <c r="H874" s="13">
        <f t="shared" si="48"/>
        <v>0.012462294087963057</v>
      </c>
      <c r="I874">
        <f t="shared" si="38"/>
        <v>16.84103087522327</v>
      </c>
      <c r="J874">
        <f t="shared" si="45"/>
        <v>19933009.91582632</v>
      </c>
      <c r="K874">
        <f t="shared" si="46"/>
        <v>5.016803805460532E-08</v>
      </c>
      <c r="M874" s="15">
        <f t="shared" si="39"/>
        <v>-0.0008622940879630427</v>
      </c>
      <c r="N874" s="19">
        <f t="shared" si="40"/>
        <v>-0.07433569723819324</v>
      </c>
    </row>
    <row r="875" spans="1:14" ht="15.75" hidden="1" outlineLevel="1">
      <c r="A875" s="13">
        <v>0.011800000000000015</v>
      </c>
      <c r="B875" s="1">
        <v>1141</v>
      </c>
      <c r="C875" s="11">
        <f t="shared" si="47"/>
        <v>1153.8827029444815</v>
      </c>
      <c r="D875" s="10"/>
      <c r="E875" s="10">
        <f t="shared" si="42"/>
        <v>27902823.35177361</v>
      </c>
      <c r="F875" s="10">
        <f t="shared" si="43"/>
        <v>17.14423840123709</v>
      </c>
      <c r="G875" s="12">
        <f t="shared" si="37"/>
        <v>12.88270294448148</v>
      </c>
      <c r="H875" s="13">
        <f t="shared" si="48"/>
        <v>0.012545533742110322</v>
      </c>
      <c r="I875">
        <f t="shared" si="38"/>
        <v>16.815514161775965</v>
      </c>
      <c r="J875">
        <f t="shared" si="45"/>
        <v>19430819.411776252</v>
      </c>
      <c r="K875">
        <f t="shared" si="46"/>
        <v>5.146463351895183E-08</v>
      </c>
      <c r="M875" s="15">
        <f t="shared" si="39"/>
        <v>-0.0007455337421103068</v>
      </c>
      <c r="N875" s="19">
        <f t="shared" si="40"/>
        <v>-0.0631808256025683</v>
      </c>
    </row>
    <row r="876" spans="1:14" ht="15.75" hidden="1" outlineLevel="1">
      <c r="A876" s="13">
        <v>0.012000000000000016</v>
      </c>
      <c r="B876" s="1">
        <v>1140</v>
      </c>
      <c r="C876" s="11">
        <f t="shared" si="47"/>
        <v>1151.3580170352047</v>
      </c>
      <c r="D876" s="10"/>
      <c r="E876" s="10">
        <f t="shared" si="42"/>
        <v>26161953.388220068</v>
      </c>
      <c r="F876" s="10">
        <f t="shared" si="43"/>
        <v>17.07981671434562</v>
      </c>
      <c r="G876" s="12">
        <f t="shared" si="37"/>
        <v>11.358017035204739</v>
      </c>
      <c r="H876" s="13">
        <f t="shared" si="48"/>
        <v>0.012629329380464245</v>
      </c>
      <c r="I876">
        <f t="shared" si="38"/>
        <v>16.789997448328656</v>
      </c>
      <c r="J876">
        <f t="shared" si="45"/>
        <v>18941281.05186605</v>
      </c>
      <c r="K876">
        <f t="shared" si="46"/>
        <v>5.279473955651391E-08</v>
      </c>
      <c r="M876" s="15">
        <f t="shared" si="39"/>
        <v>-0.0006293293804642292</v>
      </c>
      <c r="N876" s="19">
        <f t="shared" si="40"/>
        <v>-0.0524441150386857</v>
      </c>
    </row>
    <row r="877" spans="1:14" ht="15.75" hidden="1" outlineLevel="1">
      <c r="A877" s="13">
        <v>0.012200000000000016</v>
      </c>
      <c r="B877" s="1">
        <v>1139</v>
      </c>
      <c r="C877" s="11">
        <f t="shared" si="47"/>
        <v>1148.875063381714</v>
      </c>
      <c r="D877" s="10"/>
      <c r="E877" s="10">
        <f t="shared" si="42"/>
        <v>24555831.955531467</v>
      </c>
      <c r="F877" s="10">
        <f t="shared" si="43"/>
        <v>17.01645989746655</v>
      </c>
      <c r="G877" s="12">
        <f t="shared" si="37"/>
        <v>9.875063381713971</v>
      </c>
      <c r="H877" s="13">
        <f t="shared" si="48"/>
        <v>0.012713684716617194</v>
      </c>
      <c r="I877">
        <f t="shared" si="38"/>
        <v>16.76448073488135</v>
      </c>
      <c r="J877">
        <f t="shared" si="45"/>
        <v>18464076.079070285</v>
      </c>
      <c r="K877">
        <f t="shared" si="46"/>
        <v>5.415922224960593E-08</v>
      </c>
      <c r="M877" s="15">
        <f t="shared" si="39"/>
        <v>-0.0005136847166171774</v>
      </c>
      <c r="N877" s="19">
        <f t="shared" si="40"/>
        <v>-0.04210530464075219</v>
      </c>
    </row>
    <row r="878" spans="1:14" ht="15.75" hidden="1" outlineLevel="1">
      <c r="A878" s="13">
        <v>0.012400000000000017</v>
      </c>
      <c r="B878" s="1">
        <v>1138</v>
      </c>
      <c r="C878" s="11">
        <f t="shared" si="47"/>
        <v>1146.4324847459834</v>
      </c>
      <c r="D878" s="10"/>
      <c r="E878" s="10">
        <f t="shared" si="42"/>
        <v>23072070.19947531</v>
      </c>
      <c r="F878" s="10">
        <f t="shared" si="43"/>
        <v>16.95413331834609</v>
      </c>
      <c r="G878" s="12">
        <f t="shared" si="37"/>
        <v>8.432484745983402</v>
      </c>
      <c r="H878" s="13">
        <f t="shared" si="48"/>
        <v>0.012798603488965719</v>
      </c>
      <c r="I878">
        <f t="shared" si="38"/>
        <v>16.73896402143404</v>
      </c>
      <c r="J878">
        <f t="shared" si="45"/>
        <v>17998893.767100204</v>
      </c>
      <c r="K878">
        <f t="shared" si="46"/>
        <v>5.555897006447578E-08</v>
      </c>
      <c r="M878" s="15">
        <f t="shared" si="39"/>
        <v>-0.0003986034889657021</v>
      </c>
      <c r="N878" s="19">
        <f t="shared" si="40"/>
        <v>-0.03214544265852432</v>
      </c>
    </row>
    <row r="879" spans="1:14" ht="15.75" hidden="1" outlineLevel="1">
      <c r="A879" s="13">
        <v>0.012600000000000017</v>
      </c>
      <c r="B879" s="1">
        <v>1137</v>
      </c>
      <c r="C879" s="11">
        <f t="shared" si="47"/>
        <v>1144.0289890431013</v>
      </c>
      <c r="D879" s="10"/>
      <c r="E879" s="10">
        <f t="shared" si="42"/>
        <v>21699592.798914302</v>
      </c>
      <c r="F879" s="10">
        <f t="shared" si="43"/>
        <v>16.892804007223816</v>
      </c>
      <c r="G879" s="12">
        <f t="shared" si="37"/>
        <v>7.028989043101319</v>
      </c>
      <c r="H879" s="13">
        <f t="shared" si="48"/>
        <v>0.01288408946087616</v>
      </c>
      <c r="I879">
        <f t="shared" si="38"/>
        <v>16.713447307986733</v>
      </c>
      <c r="J879">
        <f t="shared" si="45"/>
        <v>17545431.218078565</v>
      </c>
      <c r="K879">
        <f t="shared" si="46"/>
        <v>5.699489442981681E-08</v>
      </c>
      <c r="M879" s="15">
        <f t="shared" si="39"/>
        <v>-0.00028408946087614233</v>
      </c>
      <c r="N879" s="19">
        <f t="shared" si="40"/>
        <v>-0.022546782609217615</v>
      </c>
    </row>
    <row r="880" spans="1:14" ht="15.75" hidden="1" outlineLevel="1">
      <c r="A880" s="13">
        <v>0.012800000000000018</v>
      </c>
      <c r="B880" s="1">
        <v>1136</v>
      </c>
      <c r="C880" s="11">
        <f t="shared" si="47"/>
        <v>1141.6633452367005</v>
      </c>
      <c r="D880" s="10"/>
      <c r="E880" s="10">
        <f aca="true" t="shared" si="49" ref="E880:E943">(1/(0.9674*A880)^3.833)</f>
        <v>20428480.764318895</v>
      </c>
      <c r="F880" s="10">
        <f t="shared" si="43"/>
        <v>16.832440552097488</v>
      </c>
      <c r="G880" s="12">
        <f aca="true" t="shared" si="50" ref="G880:G943">C880-B880</f>
        <v>5.663345236700479</v>
      </c>
      <c r="H880" s="13">
        <f t="shared" si="48"/>
        <v>0.012970146420851434</v>
      </c>
      <c r="I880">
        <f aca="true" t="shared" si="51" ref="I880:I943">(B880-482)/39.19</f>
        <v>16.687930594539424</v>
      </c>
      <c r="J880">
        <f t="shared" si="45"/>
        <v>17103393.1653108</v>
      </c>
      <c r="K880">
        <f t="shared" si="46"/>
        <v>5.846793033023446E-08</v>
      </c>
      <c r="M880" s="15">
        <f aca="true" t="shared" si="52" ref="M880:M943">A880-H880</f>
        <v>-0.0001701464208514157</v>
      </c>
      <c r="N880" s="19">
        <f aca="true" t="shared" si="53" ref="N880:N943">M880/A880</f>
        <v>-0.013292689129016834</v>
      </c>
    </row>
    <row r="881" spans="1:14" ht="15.75" hidden="1" outlineLevel="1">
      <c r="A881" s="13">
        <v>0.013000000000000018</v>
      </c>
      <c r="B881" s="1">
        <v>1135</v>
      </c>
      <c r="C881" s="11">
        <f t="shared" si="47"/>
        <v>1139.3343795526087</v>
      </c>
      <c r="D881" s="10"/>
      <c r="E881" s="10">
        <f t="shared" si="49"/>
        <v>19249835.131353907</v>
      </c>
      <c r="F881" s="10">
        <f aca="true" t="shared" si="54" ref="F881:F944">LN(E881-1)</f>
        <v>16.773013002107902</v>
      </c>
      <c r="G881" s="12">
        <f t="shared" si="50"/>
        <v>4.334379552608652</v>
      </c>
      <c r="H881" s="13">
        <f t="shared" si="48"/>
        <v>0.013056778182698918</v>
      </c>
      <c r="I881">
        <f t="shared" si="51"/>
        <v>16.662413881092117</v>
      </c>
      <c r="J881">
        <f aca="true" t="shared" si="55" ref="J881:J944">(EXP(I881)+1)*0.9674</f>
        <v>16672491.781026173</v>
      </c>
      <c r="K881">
        <f aca="true" t="shared" si="56" ref="K881:K944">1/J881</f>
        <v>5.997903691504781E-08</v>
      </c>
      <c r="M881" s="15">
        <f t="shared" si="52"/>
        <v>-5.6778182698899796E-05</v>
      </c>
      <c r="N881" s="19">
        <f t="shared" si="53"/>
        <v>-0.004367552515299978</v>
      </c>
    </row>
    <row r="882" spans="1:14" ht="15.75" hidden="1" outlineLevel="1">
      <c r="A882" s="13">
        <v>0.013200000000000019</v>
      </c>
      <c r="B882" s="1">
        <v>1134</v>
      </c>
      <c r="C882" s="11">
        <f t="shared" si="47"/>
        <v>1137.0409719815707</v>
      </c>
      <c r="D882" s="10"/>
      <c r="E882" s="10">
        <f t="shared" si="49"/>
        <v>18155658.503750395</v>
      </c>
      <c r="F882" s="10">
        <f t="shared" si="54"/>
        <v>16.714492778299842</v>
      </c>
      <c r="G882" s="12">
        <f t="shared" si="50"/>
        <v>3.040971981570692</v>
      </c>
      <c r="H882" s="13">
        <f t="shared" si="48"/>
        <v>0.013143988585699455</v>
      </c>
      <c r="I882">
        <f t="shared" si="51"/>
        <v>16.636897167644808</v>
      </c>
      <c r="J882">
        <f t="shared" si="55"/>
        <v>16252446.488961663</v>
      </c>
      <c r="K882">
        <f t="shared" si="56"/>
        <v>6.152919812282908E-08</v>
      </c>
      <c r="M882" s="15">
        <f t="shared" si="52"/>
        <v>5.601141430056425E-05</v>
      </c>
      <c r="N882" s="19">
        <f t="shared" si="53"/>
        <v>0.004243288962163952</v>
      </c>
    </row>
    <row r="883" spans="1:14" ht="15.75" hidden="1" outlineLevel="1">
      <c r="A883" s="13">
        <v>0.01340000000000002</v>
      </c>
      <c r="B883" s="1">
        <v>1133</v>
      </c>
      <c r="C883" s="11">
        <f t="shared" si="47"/>
        <v>1134.782053044954</v>
      </c>
      <c r="D883" s="10"/>
      <c r="E883" s="10">
        <f t="shared" si="49"/>
        <v>17138751.881625798</v>
      </c>
      <c r="F883" s="10">
        <f t="shared" si="54"/>
        <v>16.656852591093497</v>
      </c>
      <c r="G883" s="12">
        <f t="shared" si="50"/>
        <v>1.7820530449539547</v>
      </c>
      <c r="H883" s="13">
        <f t="shared" si="48"/>
        <v>0.013231781494777547</v>
      </c>
      <c r="I883">
        <f t="shared" si="51"/>
        <v>16.6113804541975</v>
      </c>
      <c r="J883">
        <f t="shared" si="55"/>
        <v>15842983.781668609</v>
      </c>
      <c r="K883">
        <f t="shared" si="56"/>
        <v>6.31194233220807E-08</v>
      </c>
      <c r="M883" s="15">
        <f t="shared" si="52"/>
        <v>0.00016821850522247273</v>
      </c>
      <c r="N883" s="19">
        <f t="shared" si="53"/>
        <v>0.012553619792721828</v>
      </c>
    </row>
    <row r="884" spans="1:14" ht="15.75" hidden="1" outlineLevel="1">
      <c r="A884" s="13">
        <v>0.01360000000000002</v>
      </c>
      <c r="B884" s="1">
        <v>1132</v>
      </c>
      <c r="C884" s="11">
        <f t="shared" si="47"/>
        <v>1132.5566008000592</v>
      </c>
      <c r="D884" s="10"/>
      <c r="E884" s="10">
        <f t="shared" si="49"/>
        <v>16192624.611274403</v>
      </c>
      <c r="F884" s="10">
        <f t="shared" si="54"/>
        <v>16.600066363869846</v>
      </c>
      <c r="G884" s="12">
        <f t="shared" si="50"/>
        <v>0.5566008000591864</v>
      </c>
      <c r="H884" s="13">
        <f t="shared" si="48"/>
        <v>0.01332016080067257</v>
      </c>
      <c r="I884">
        <f t="shared" si="51"/>
        <v>16.58586374075019</v>
      </c>
      <c r="J884">
        <f t="shared" si="55"/>
        <v>15443837.042421129</v>
      </c>
      <c r="K884">
        <f t="shared" si="56"/>
        <v>6.475074796847442E-08</v>
      </c>
      <c r="M884" s="15">
        <f t="shared" si="52"/>
        <v>0.00027983919932745085</v>
      </c>
      <c r="N884" s="19">
        <f t="shared" si="53"/>
        <v>0.02057641171525371</v>
      </c>
    </row>
    <row r="885" spans="1:14" ht="15.75" hidden="1" outlineLevel="1">
      <c r="A885" s="13">
        <v>0.01380000000000002</v>
      </c>
      <c r="B885" s="1">
        <v>1131</v>
      </c>
      <c r="C885" s="11">
        <f t="shared" si="47"/>
        <v>1130.3636380640444</v>
      </c>
      <c r="D885" s="10"/>
      <c r="E885" s="10">
        <f t="shared" si="49"/>
        <v>15311415.625152893</v>
      </c>
      <c r="F885" s="10">
        <f t="shared" si="54"/>
        <v>16.54410916213433</v>
      </c>
      <c r="G885" s="12">
        <f t="shared" si="50"/>
        <v>-0.6363619359556196</v>
      </c>
      <c r="H885" s="13">
        <f t="shared" si="48"/>
        <v>0.013409130420111177</v>
      </c>
      <c r="I885">
        <f t="shared" si="51"/>
        <v>16.560347027302885</v>
      </c>
      <c r="J885">
        <f t="shared" si="55"/>
        <v>15054746.371612305</v>
      </c>
      <c r="K885">
        <f t="shared" si="56"/>
        <v>6.6424234279073E-08</v>
      </c>
      <c r="M885" s="15">
        <f t="shared" si="52"/>
        <v>0.0003908695798888438</v>
      </c>
      <c r="N885" s="19">
        <f t="shared" si="53"/>
        <v>0.028323882600640816</v>
      </c>
    </row>
    <row r="886" spans="1:14" ht="15.75" hidden="1" outlineLevel="1">
      <c r="A886" s="13">
        <v>0.014000000000000021</v>
      </c>
      <c r="B886" s="1">
        <v>1130</v>
      </c>
      <c r="C886" s="11">
        <f t="shared" si="47"/>
        <v>1128.20222983759</v>
      </c>
      <c r="D886" s="10"/>
      <c r="E886" s="10">
        <f t="shared" si="49"/>
        <v>14489824.418406531</v>
      </c>
      <c r="F886" s="10">
        <f t="shared" si="54"/>
        <v>16.488957127777237</v>
      </c>
      <c r="G886" s="12">
        <f t="shared" si="50"/>
        <v>-1.797770162409961</v>
      </c>
      <c r="H886" s="13">
        <f t="shared" si="48"/>
        <v>0.013498694295981002</v>
      </c>
      <c r="I886">
        <f t="shared" si="51"/>
        <v>16.534830313855576</v>
      </c>
      <c r="J886">
        <f t="shared" si="55"/>
        <v>14675458.41752323</v>
      </c>
      <c r="K886">
        <f t="shared" si="56"/>
        <v>6.814097192398093E-08</v>
      </c>
      <c r="M886" s="15">
        <f t="shared" si="52"/>
        <v>0.0005013057040190189</v>
      </c>
      <c r="N886" s="19">
        <f t="shared" si="53"/>
        <v>0.03580755028707273</v>
      </c>
    </row>
    <row r="887" spans="1:14" ht="15.75" hidden="1" outlineLevel="1">
      <c r="A887" s="13">
        <v>0.014200000000000022</v>
      </c>
      <c r="B887" s="1">
        <v>1129</v>
      </c>
      <c r="C887" s="11">
        <f t="shared" si="47"/>
        <v>1126.0714809112992</v>
      </c>
      <c r="D887" s="10"/>
      <c r="E887" s="10">
        <f t="shared" si="49"/>
        <v>13723050.44056068</v>
      </c>
      <c r="F887" s="10">
        <f t="shared" si="54"/>
        <v>16.434587417996916</v>
      </c>
      <c r="G887" s="12">
        <f t="shared" si="50"/>
        <v>-2.9285190887007957</v>
      </c>
      <c r="H887" s="13">
        <f t="shared" si="48"/>
        <v>0.013588856397505194</v>
      </c>
      <c r="I887">
        <f t="shared" si="51"/>
        <v>16.50931360040827</v>
      </c>
      <c r="J887">
        <f t="shared" si="55"/>
        <v>14305726.211356508</v>
      </c>
      <c r="K887">
        <f t="shared" si="56"/>
        <v>6.990207873586708E-08</v>
      </c>
      <c r="M887" s="15">
        <f t="shared" si="52"/>
        <v>0.0006111436024948281</v>
      </c>
      <c r="N887" s="19">
        <f t="shared" si="53"/>
        <v>0.043038281865832896</v>
      </c>
    </row>
    <row r="888" spans="1:14" ht="15.75" hidden="1" outlineLevel="1">
      <c r="A888" s="13">
        <v>0.014400000000000022</v>
      </c>
      <c r="B888" s="1">
        <v>1128</v>
      </c>
      <c r="C888" s="11">
        <f t="shared" si="47"/>
        <v>1123.970533639504</v>
      </c>
      <c r="D888" s="10"/>
      <c r="E888" s="10">
        <f t="shared" si="49"/>
        <v>13006739.775871923</v>
      </c>
      <c r="F888" s="10">
        <f t="shared" si="54"/>
        <v>16.380978148494616</v>
      </c>
      <c r="G888" s="12">
        <f t="shared" si="50"/>
        <v>-4.029466360495917</v>
      </c>
      <c r="H888" s="13">
        <f t="shared" si="48"/>
        <v>0.0136796207204185</v>
      </c>
      <c r="I888">
        <f t="shared" si="51"/>
        <v>16.48379688696096</v>
      </c>
      <c r="J888">
        <f t="shared" si="55"/>
        <v>13945309.006425064</v>
      </c>
      <c r="K888">
        <f t="shared" si="56"/>
        <v>7.17087014378288E-08</v>
      </c>
      <c r="M888" s="15">
        <f t="shared" si="52"/>
        <v>0.000720379279581523</v>
      </c>
      <c r="N888" s="19">
        <f t="shared" si="53"/>
        <v>0.050026338859827914</v>
      </c>
    </row>
    <row r="889" spans="1:14" ht="15.75" hidden="1" outlineLevel="1">
      <c r="A889" s="13">
        <v>0.014600000000000023</v>
      </c>
      <c r="B889" s="1">
        <v>1127</v>
      </c>
      <c r="C889" s="11">
        <f t="shared" si="47"/>
        <v>1121.8985658676124</v>
      </c>
      <c r="D889" s="10"/>
      <c r="E889" s="10">
        <f t="shared" si="49"/>
        <v>12336938.149728104</v>
      </c>
      <c r="F889" s="10">
        <f t="shared" si="54"/>
        <v>16.3281083405872</v>
      </c>
      <c r="G889" s="12">
        <f t="shared" si="50"/>
        <v>-5.101434132387567</v>
      </c>
      <c r="H889" s="13">
        <f t="shared" si="48"/>
        <v>0.013770991287144199</v>
      </c>
      <c r="I889">
        <f t="shared" si="51"/>
        <v>16.458280173513653</v>
      </c>
      <c r="J889">
        <f t="shared" si="55"/>
        <v>13593972.121393245</v>
      </c>
      <c r="K889">
        <f t="shared" si="56"/>
        <v>7.356201639006378E-08</v>
      </c>
      <c r="M889" s="15">
        <f t="shared" si="52"/>
        <v>0.0008290087128558239</v>
      </c>
      <c r="N889" s="19">
        <f t="shared" si="53"/>
        <v>0.05678141868875497</v>
      </c>
    </row>
    <row r="890" spans="1:14" ht="15.75" hidden="1" outlineLevel="1">
      <c r="A890" s="13">
        <v>0.014800000000000023</v>
      </c>
      <c r="B890" s="1">
        <v>1126</v>
      </c>
      <c r="C890" s="11">
        <f t="shared" si="47"/>
        <v>1119.8547890004684</v>
      </c>
      <c r="D890" s="10"/>
      <c r="E890" s="10">
        <f t="shared" si="49"/>
        <v>11710049.436690187</v>
      </c>
      <c r="F890" s="10">
        <f t="shared" si="54"/>
        <v>16.275957871918052</v>
      </c>
      <c r="G890" s="12">
        <f t="shared" si="50"/>
        <v>-6.145210999531628</v>
      </c>
      <c r="H890" s="13">
        <f t="shared" si="48"/>
        <v>0.013862972146972475</v>
      </c>
      <c r="I890">
        <f t="shared" si="51"/>
        <v>16.432763460066344</v>
      </c>
      <c r="J890">
        <f t="shared" si="55"/>
        <v>13251486.787466487</v>
      </c>
      <c r="K890">
        <f t="shared" si="56"/>
        <v>7.54632303558435E-08</v>
      </c>
      <c r="M890" s="15">
        <f t="shared" si="52"/>
        <v>0.0009370278530275479</v>
      </c>
      <c r="N890" s="19">
        <f t="shared" si="53"/>
        <v>0.06331269277213152</v>
      </c>
    </row>
    <row r="891" spans="1:14" ht="15.75" hidden="1" outlineLevel="1">
      <c r="A891" s="13">
        <v>0.015</v>
      </c>
      <c r="B891" s="1">
        <v>1125</v>
      </c>
      <c r="C891" s="11">
        <f t="shared" si="47"/>
        <v>1117.838446200365</v>
      </c>
      <c r="D891" s="10"/>
      <c r="E891" s="10">
        <f t="shared" si="49"/>
        <v>11122798.962574031</v>
      </c>
      <c r="F891" s="10">
        <f t="shared" si="54"/>
        <v>16.224507430476272</v>
      </c>
      <c r="G891" s="12">
        <f t="shared" si="50"/>
        <v>-7.16155379963493</v>
      </c>
      <c r="H891" s="13">
        <f t="shared" si="48"/>
        <v>0.013955567376239703</v>
      </c>
      <c r="I891">
        <f t="shared" si="51"/>
        <v>16.407246746619037</v>
      </c>
      <c r="J891">
        <f t="shared" si="55"/>
        <v>12917629.999431636</v>
      </c>
      <c r="K891">
        <f t="shared" si="56"/>
        <v>7.741358128727941E-08</v>
      </c>
      <c r="M891" s="15">
        <f t="shared" si="52"/>
        <v>0.0010444326237602965</v>
      </c>
      <c r="N891" s="19">
        <f t="shared" si="53"/>
        <v>0.06962884158401977</v>
      </c>
    </row>
    <row r="892" spans="1:14" ht="15.75" hidden="1" outlineLevel="1">
      <c r="A892" s="13">
        <v>0.015200000000000024</v>
      </c>
      <c r="B892" s="1">
        <v>1124</v>
      </c>
      <c r="C892" s="11">
        <f t="shared" si="47"/>
        <v>1115.8488107044018</v>
      </c>
      <c r="D892" s="10"/>
      <c r="E892" s="10">
        <f t="shared" si="49"/>
        <v>10572200.991938433</v>
      </c>
      <c r="F892" s="10">
        <f t="shared" si="54"/>
        <v>16.17373847166118</v>
      </c>
      <c r="G892" s="12">
        <f t="shared" si="50"/>
        <v>-8.151189295598215</v>
      </c>
      <c r="H892" s="13">
        <f t="shared" si="48"/>
        <v>0.014048781078509322</v>
      </c>
      <c r="I892">
        <f t="shared" si="51"/>
        <v>16.381730033171728</v>
      </c>
      <c r="J892">
        <f t="shared" si="55"/>
        <v>12592184.370449426</v>
      </c>
      <c r="K892">
        <f t="shared" si="56"/>
        <v>7.941433913140117E-08</v>
      </c>
      <c r="M892" s="15">
        <f t="shared" si="52"/>
        <v>0.0011512189214907022</v>
      </c>
      <c r="N892" s="19">
        <f t="shared" si="53"/>
        <v>0.07573808694017765</v>
      </c>
    </row>
    <row r="893" spans="1:14" ht="15.75" hidden="1" outlineLevel="1">
      <c r="A893" s="13">
        <v>0.015400000000000025</v>
      </c>
      <c r="B893" s="1">
        <v>1123</v>
      </c>
      <c r="C893" s="11">
        <f t="shared" si="47"/>
        <v>1113.885184251833</v>
      </c>
      <c r="D893" s="10"/>
      <c r="E893" s="10">
        <f t="shared" si="49"/>
        <v>10055529.876386994</v>
      </c>
      <c r="F893" s="10">
        <f t="shared" si="54"/>
        <v>16.123633178153433</v>
      </c>
      <c r="G893" s="12">
        <f t="shared" si="50"/>
        <v>-9.114815748167075</v>
      </c>
      <c r="H893" s="13">
        <f t="shared" si="48"/>
        <v>0.014142617384753425</v>
      </c>
      <c r="I893">
        <f t="shared" si="51"/>
        <v>16.35621331972442</v>
      </c>
      <c r="J893">
        <f t="shared" si="55"/>
        <v>12274937.990505995</v>
      </c>
      <c r="K893">
        <f t="shared" si="56"/>
        <v>8.146680665706387E-08</v>
      </c>
      <c r="M893" s="15">
        <f t="shared" si="52"/>
        <v>0.0012573826152465998</v>
      </c>
      <c r="N893" s="19">
        <f t="shared" si="53"/>
        <v>0.0816482217692596</v>
      </c>
    </row>
    <row r="894" spans="1:14" ht="15.75" hidden="1" outlineLevel="1">
      <c r="A894" s="13">
        <v>0.015600000000000025</v>
      </c>
      <c r="B894" s="1">
        <v>1122</v>
      </c>
      <c r="C894" s="11">
        <f t="shared" si="47"/>
        <v>1111.946895612883</v>
      </c>
      <c r="D894" s="10"/>
      <c r="E894" s="10">
        <f t="shared" si="49"/>
        <v>9570294.410611365</v>
      </c>
      <c r="F894" s="10">
        <f t="shared" si="54"/>
        <v>16.074174422375172</v>
      </c>
      <c r="G894" s="12">
        <f t="shared" si="50"/>
        <v>-10.053104387116946</v>
      </c>
      <c r="H894" s="13">
        <f t="shared" si="48"/>
        <v>0.014237080453536046</v>
      </c>
      <c r="I894">
        <f t="shared" si="51"/>
        <v>16.33069660627711</v>
      </c>
      <c r="J894">
        <f t="shared" si="55"/>
        <v>11965684.288429873</v>
      </c>
      <c r="K894">
        <f t="shared" si="56"/>
        <v>8.357232030323099E-08</v>
      </c>
      <c r="M894" s="15">
        <f t="shared" si="52"/>
        <v>0.0013629195464639789</v>
      </c>
      <c r="N894" s="19">
        <f t="shared" si="53"/>
        <v>0.08736663759384465</v>
      </c>
    </row>
    <row r="895" spans="1:14" ht="15.75" hidden="1" outlineLevel="1">
      <c r="A895" s="13">
        <v>0.015800000000000026</v>
      </c>
      <c r="B895" s="1">
        <v>1121</v>
      </c>
      <c r="C895" s="11">
        <f t="shared" si="47"/>
        <v>1110.0332992112756</v>
      </c>
      <c r="D895" s="10"/>
      <c r="E895" s="10">
        <f t="shared" si="49"/>
        <v>9114215.004113842</v>
      </c>
      <c r="F895" s="10">
        <f t="shared" si="54"/>
        <v>16.025345731341556</v>
      </c>
      <c r="G895" s="12">
        <f t="shared" si="50"/>
        <v>-10.966700788724438</v>
      </c>
      <c r="H895" s="13">
        <f t="shared" si="48"/>
        <v>0.014332174471197301</v>
      </c>
      <c r="I895">
        <f t="shared" si="51"/>
        <v>16.305179892829806</v>
      </c>
      <c r="J895">
        <f t="shared" si="55"/>
        <v>11664221.897386001</v>
      </c>
      <c r="K895">
        <f t="shared" si="56"/>
        <v>8.573225104917663E-08</v>
      </c>
      <c r="M895" s="15">
        <f t="shared" si="52"/>
        <v>0.0014678255288027246</v>
      </c>
      <c r="N895" s="19">
        <f t="shared" si="53"/>
        <v>0.09290034992422293</v>
      </c>
    </row>
    <row r="896" spans="1:14" ht="15.75" hidden="1" outlineLevel="1">
      <c r="A896" s="13">
        <v>0.016000000000000025</v>
      </c>
      <c r="B896" s="1">
        <v>1120</v>
      </c>
      <c r="C896" s="11">
        <f t="shared" si="47"/>
        <v>1108.1437738334055</v>
      </c>
      <c r="D896" s="10"/>
      <c r="E896" s="10">
        <f t="shared" si="49"/>
        <v>8685203.328687225</v>
      </c>
      <c r="F896" s="10">
        <f t="shared" si="54"/>
        <v>15.97713125372303</v>
      </c>
      <c r="G896" s="12">
        <f t="shared" si="50"/>
        <v>-11.856226166594524</v>
      </c>
      <c r="H896" s="13">
        <f t="shared" si="48"/>
        <v>0.01442790365203901</v>
      </c>
      <c r="I896">
        <f t="shared" si="51"/>
        <v>16.279663179382496</v>
      </c>
      <c r="J896">
        <f t="shared" si="55"/>
        <v>11370354.523757784</v>
      </c>
      <c r="K896">
        <f t="shared" si="56"/>
        <v>8.794800530718284E-08</v>
      </c>
      <c r="M896" s="15">
        <f t="shared" si="52"/>
        <v>0.0015720963479610144</v>
      </c>
      <c r="N896" s="19">
        <f t="shared" si="53"/>
        <v>0.09825602174756325</v>
      </c>
    </row>
    <row r="897" spans="1:14" ht="15.75" hidden="1" outlineLevel="1">
      <c r="A897" s="13">
        <v>0.016200000000000023</v>
      </c>
      <c r="B897" s="1">
        <v>1119</v>
      </c>
      <c r="C897" s="11">
        <f t="shared" si="47"/>
        <v>1106.2777214176904</v>
      </c>
      <c r="D897" s="10"/>
      <c r="E897" s="10">
        <f t="shared" si="49"/>
        <v>8281344.146390775</v>
      </c>
      <c r="F897" s="10">
        <f t="shared" si="54"/>
        <v>15.929515728953568</v>
      </c>
      <c r="G897" s="12">
        <f t="shared" si="50"/>
        <v>-12.722278582309627</v>
      </c>
      <c r="H897" s="13">
        <f t="shared" si="48"/>
        <v>0.01452427223851133</v>
      </c>
      <c r="I897">
        <f t="shared" si="51"/>
        <v>16.25414646593519</v>
      </c>
      <c r="J897">
        <f t="shared" si="55"/>
        <v>11083890.819333188</v>
      </c>
      <c r="K897">
        <f t="shared" si="56"/>
        <v>9.022102583830399E-08</v>
      </c>
      <c r="M897" s="15">
        <f t="shared" si="52"/>
        <v>0.0016757277614886934</v>
      </c>
      <c r="N897" s="19">
        <f t="shared" si="53"/>
        <v>0.10343998527707969</v>
      </c>
    </row>
    <row r="898" spans="1:14" ht="15.75" hidden="1" outlineLevel="1">
      <c r="A898" s="13">
        <v>0.016400000000000022</v>
      </c>
      <c r="B898" s="1">
        <v>1118</v>
      </c>
      <c r="C898" s="11">
        <f aca="true" t="shared" si="57" ref="C898:C961">39.19*F898+482</f>
        <v>1104.4345659182018</v>
      </c>
      <c r="D898" s="10"/>
      <c r="E898" s="10">
        <f t="shared" si="49"/>
        <v>7900879.061089916</v>
      </c>
      <c r="F898" s="10">
        <f t="shared" si="54"/>
        <v>15.88248445823429</v>
      </c>
      <c r="G898" s="12">
        <f t="shared" si="50"/>
        <v>-13.56543408179823</v>
      </c>
      <c r="H898" s="13">
        <f t="shared" si="48"/>
        <v>0.014621284501400874</v>
      </c>
      <c r="I898">
        <f t="shared" si="51"/>
        <v>16.22862975248788</v>
      </c>
      <c r="J898">
        <f t="shared" si="55"/>
        <v>10804644.256710343</v>
      </c>
      <c r="K898">
        <f t="shared" si="56"/>
        <v>9.255279269180371E-08</v>
      </c>
      <c r="M898" s="15">
        <f t="shared" si="52"/>
        <v>0.0017787154985991482</v>
      </c>
      <c r="N898" s="19">
        <f t="shared" si="53"/>
        <v>0.10845826210970401</v>
      </c>
    </row>
    <row r="899" spans="1:14" ht="15.75" hidden="1" outlineLevel="1">
      <c r="A899" s="13">
        <v>0.01660000000000002</v>
      </c>
      <c r="B899" s="1">
        <v>1117</v>
      </c>
      <c r="C899" s="11">
        <f t="shared" si="57"/>
        <v>1102.6137522371737</v>
      </c>
      <c r="D899" s="10"/>
      <c r="E899" s="10">
        <f t="shared" si="49"/>
        <v>7542191.969584371</v>
      </c>
      <c r="F899" s="10">
        <f t="shared" si="54"/>
        <v>15.83602327729456</v>
      </c>
      <c r="G899" s="12">
        <f t="shared" si="50"/>
        <v>-14.386247762826315</v>
      </c>
      <c r="H899" s="13">
        <f t="shared" si="48"/>
        <v>0.014718944740019939</v>
      </c>
      <c r="I899">
        <f t="shared" si="51"/>
        <v>16.203113039040574</v>
      </c>
      <c r="J899">
        <f t="shared" si="55"/>
        <v>10532433.007842753</v>
      </c>
      <c r="K899">
        <f t="shared" si="56"/>
        <v>9.494482416886689E-08</v>
      </c>
      <c r="M899" s="15">
        <f t="shared" si="52"/>
        <v>0.0018810552599800821</v>
      </c>
      <c r="N899" s="19">
        <f t="shared" si="53"/>
        <v>0.11331658192651083</v>
      </c>
    </row>
    <row r="900" spans="1:14" ht="15.75" hidden="1" outlineLevel="1">
      <c r="A900" s="13">
        <v>0.01680000000000002</v>
      </c>
      <c r="B900" s="1">
        <v>1116</v>
      </c>
      <c r="C900" s="11">
        <f t="shared" si="57"/>
        <v>1100.8147452214344</v>
      </c>
      <c r="D900" s="10"/>
      <c r="E900" s="10">
        <f t="shared" si="49"/>
        <v>7203796.01674346</v>
      </c>
      <c r="F900" s="10">
        <f t="shared" si="54"/>
        <v>15.790118530784245</v>
      </c>
      <c r="G900" s="12">
        <f t="shared" si="50"/>
        <v>-15.18525477856565</v>
      </c>
      <c r="H900" s="13">
        <f t="shared" si="48"/>
        <v>0.014817257282396978</v>
      </c>
      <c r="I900">
        <f t="shared" si="51"/>
        <v>16.177596325593264</v>
      </c>
      <c r="J900">
        <f t="shared" si="55"/>
        <v>10267079.82564387</v>
      </c>
      <c r="K900">
        <f t="shared" si="56"/>
        <v>9.739867781122351E-08</v>
      </c>
      <c r="M900" s="15">
        <f t="shared" si="52"/>
        <v>0.001982742717603042</v>
      </c>
      <c r="N900" s="19">
        <f t="shared" si="53"/>
        <v>0.1180203998573238</v>
      </c>
    </row>
    <row r="901" spans="1:14" ht="15.75" hidden="1" outlineLevel="1">
      <c r="A901" s="13">
        <v>0.01700000000000002</v>
      </c>
      <c r="B901" s="1">
        <v>1115</v>
      </c>
      <c r="C901" s="11">
        <f t="shared" si="57"/>
        <v>1099.0370287182288</v>
      </c>
      <c r="D901" s="10"/>
      <c r="E901" s="10">
        <f t="shared" si="49"/>
        <v>6884321.883576572</v>
      </c>
      <c r="F901" s="10">
        <f t="shared" si="54"/>
        <v>15.744757048181397</v>
      </c>
      <c r="G901" s="12">
        <f t="shared" si="50"/>
        <v>-15.96297128177116</v>
      </c>
      <c r="H901" s="13">
        <f t="shared" si="48"/>
        <v>0.014916226485468451</v>
      </c>
      <c r="I901">
        <f t="shared" si="51"/>
        <v>16.152079612145958</v>
      </c>
      <c r="J901">
        <f t="shared" si="55"/>
        <v>10008411.928575056</v>
      </c>
      <c r="K901">
        <f t="shared" si="56"/>
        <v>9.991595141531856E-08</v>
      </c>
      <c r="M901" s="15">
        <f t="shared" si="52"/>
        <v>0.0020837735145315672</v>
      </c>
      <c r="N901" s="19">
        <f t="shared" si="53"/>
        <v>0.12257491261950382</v>
      </c>
    </row>
    <row r="902" spans="1:14" ht="15.75" hidden="1" outlineLevel="1">
      <c r="A902" s="13">
        <v>0.017200000000000017</v>
      </c>
      <c r="B902" s="1">
        <v>1114</v>
      </c>
      <c r="C902" s="11">
        <f t="shared" si="57"/>
        <v>1097.280104686257</v>
      </c>
      <c r="D902" s="10"/>
      <c r="E902" s="10">
        <f t="shared" si="49"/>
        <v>6582507.258356135</v>
      </c>
      <c r="F902" s="10">
        <f t="shared" si="54"/>
        <v>15.699926121108874</v>
      </c>
      <c r="G902" s="12">
        <f t="shared" si="50"/>
        <v>-16.71989531374311</v>
      </c>
      <c r="H902" s="13">
        <f t="shared" si="48"/>
        <v>0.015015856735271896</v>
      </c>
      <c r="I902">
        <f t="shared" si="51"/>
        <v>16.126562898698648</v>
      </c>
      <c r="J902">
        <f t="shared" si="55"/>
        <v>9756260.88814068</v>
      </c>
      <c r="K902">
        <f t="shared" si="56"/>
        <v>1.0249828407269837E-07</v>
      </c>
      <c r="M902" s="15">
        <f t="shared" si="52"/>
        <v>0.002184143264728121</v>
      </c>
      <c r="N902" s="19">
        <f t="shared" si="53"/>
        <v>0.12698507353070457</v>
      </c>
    </row>
    <row r="903" spans="1:14" ht="15.75" hidden="1" outlineLevel="1">
      <c r="A903" s="13">
        <v>0.017400000000000016</v>
      </c>
      <c r="B903" s="1">
        <v>1113</v>
      </c>
      <c r="C903" s="11">
        <f t="shared" si="57"/>
        <v>1095.5434923581022</v>
      </c>
      <c r="D903" s="10"/>
      <c r="E903" s="10">
        <f t="shared" si="49"/>
        <v>6297187.359270009</v>
      </c>
      <c r="F903" s="10">
        <f t="shared" si="54"/>
        <v>15.655613481962291</v>
      </c>
      <c r="G903" s="12">
        <f t="shared" si="50"/>
        <v>-17.456507641897815</v>
      </c>
      <c r="H903" s="13">
        <f t="shared" si="48"/>
        <v>0.015116152447140253</v>
      </c>
      <c r="I903">
        <f t="shared" si="51"/>
        <v>16.10104618525134</v>
      </c>
      <c r="J903">
        <f t="shared" si="55"/>
        <v>9510462.51921821</v>
      </c>
      <c r="K903">
        <f t="shared" si="56"/>
        <v>1.051473572372801E-07</v>
      </c>
      <c r="M903" s="15">
        <f t="shared" si="52"/>
        <v>0.0022838475528597635</v>
      </c>
      <c r="N903" s="19">
        <f t="shared" si="53"/>
        <v>0.1312556064861932</v>
      </c>
    </row>
    <row r="904" spans="1:14" ht="15.75" hidden="1" outlineLevel="1">
      <c r="A904" s="13">
        <v>0.017600000000000015</v>
      </c>
      <c r="B904" s="1">
        <v>1112</v>
      </c>
      <c r="C904" s="11">
        <f t="shared" si="57"/>
        <v>1093.8267274505251</v>
      </c>
      <c r="D904" s="10"/>
      <c r="E904" s="10">
        <f t="shared" si="49"/>
        <v>6027286.393006196</v>
      </c>
      <c r="F904" s="10">
        <f t="shared" si="54"/>
        <v>15.611807283759255</v>
      </c>
      <c r="G904" s="12">
        <f t="shared" si="50"/>
        <v>-18.17327254947486</v>
      </c>
      <c r="H904" s="13">
        <f t="shared" si="48"/>
        <v>0.0152171180658976</v>
      </c>
      <c r="I904">
        <f t="shared" si="51"/>
        <v>16.075529471804032</v>
      </c>
      <c r="J904">
        <f t="shared" si="55"/>
        <v>9270856.77315075</v>
      </c>
      <c r="K904">
        <f t="shared" si="56"/>
        <v>1.0786489582021067E-07</v>
      </c>
      <c r="M904" s="15">
        <f t="shared" si="52"/>
        <v>0.002382881934102415</v>
      </c>
      <c r="N904" s="19">
        <f t="shared" si="53"/>
        <v>0.13539101898309167</v>
      </c>
    </row>
    <row r="905" spans="1:14" ht="15.75" hidden="1" outlineLevel="1">
      <c r="A905" s="13">
        <v>0.017800000000000014</v>
      </c>
      <c r="B905" s="1">
        <v>1111</v>
      </c>
      <c r="C905" s="11">
        <f t="shared" si="57"/>
        <v>1092.1293614193746</v>
      </c>
      <c r="D905" s="10"/>
      <c r="E905" s="10">
        <f t="shared" si="49"/>
        <v>5771809.847519756</v>
      </c>
      <c r="F905" s="10">
        <f t="shared" si="54"/>
        <v>15.568496081127192</v>
      </c>
      <c r="G905" s="12">
        <f t="shared" si="50"/>
        <v>-18.870638580625382</v>
      </c>
      <c r="H905" s="13">
        <f t="shared" si="48"/>
        <v>0.01531875806605602</v>
      </c>
      <c r="I905">
        <f t="shared" si="51"/>
        <v>16.050012758356726</v>
      </c>
      <c r="J905">
        <f t="shared" si="55"/>
        <v>9037287.63353357</v>
      </c>
      <c r="K905">
        <f t="shared" si="56"/>
        <v>1.106526693130161E-07</v>
      </c>
      <c r="M905" s="15">
        <f t="shared" si="52"/>
        <v>0.0024812419339439937</v>
      </c>
      <c r="N905" s="19">
        <f t="shared" si="53"/>
        <v>0.1393956142665164</v>
      </c>
    </row>
    <row r="906" spans="1:14" ht="15.75" hidden="1" outlineLevel="1">
      <c r="A906" s="13">
        <v>0.018000000000000013</v>
      </c>
      <c r="B906" s="1">
        <v>1110</v>
      </c>
      <c r="C906" s="11">
        <f t="shared" si="57"/>
        <v>1090.4509607561265</v>
      </c>
      <c r="D906" s="10"/>
      <c r="E906" s="10">
        <f t="shared" si="49"/>
        <v>5529837.529283248</v>
      </c>
      <c r="F906" s="10">
        <f t="shared" si="54"/>
        <v>15.525668812353318</v>
      </c>
      <c r="G906" s="12">
        <f t="shared" si="50"/>
        <v>-19.549039243873494</v>
      </c>
      <c r="H906" s="13">
        <f t="shared" si="48"/>
        <v>0.015421076952014</v>
      </c>
      <c r="I906">
        <f t="shared" si="51"/>
        <v>16.024496044909416</v>
      </c>
      <c r="J906">
        <f t="shared" si="55"/>
        <v>8809603.01462562</v>
      </c>
      <c r="K906">
        <f t="shared" si="56"/>
        <v>1.1351249293978507E-07</v>
      </c>
      <c r="M906" s="15">
        <f t="shared" si="52"/>
        <v>0.002578923047986013</v>
      </c>
      <c r="N906" s="19">
        <f t="shared" si="53"/>
        <v>0.1432735026658895</v>
      </c>
    </row>
    <row r="907" spans="1:14" ht="15.75" hidden="1" outlineLevel="1">
      <c r="A907" s="13">
        <v>0.01820000000000001</v>
      </c>
      <c r="B907" s="1">
        <v>1109</v>
      </c>
      <c r="C907" s="11">
        <f t="shared" si="57"/>
        <v>1088.7911063232923</v>
      </c>
      <c r="D907" s="10"/>
      <c r="E907" s="10">
        <f t="shared" si="49"/>
        <v>5300517.265834441</v>
      </c>
      <c r="F907" s="10">
        <f t="shared" si="54"/>
        <v>15.483314782426444</v>
      </c>
      <c r="G907" s="12">
        <f t="shared" si="50"/>
        <v>-20.208893676707703</v>
      </c>
      <c r="H907" s="13">
        <f t="shared" si="48"/>
        <v>0.015524079258255928</v>
      </c>
      <c r="I907">
        <f t="shared" si="51"/>
        <v>15.998979331462108</v>
      </c>
      <c r="J907">
        <f t="shared" si="55"/>
        <v>8587654.662320971</v>
      </c>
      <c r="K907">
        <f t="shared" si="56"/>
        <v>1.1644622883912423E-07</v>
      </c>
      <c r="M907" s="15">
        <f t="shared" si="52"/>
        <v>0.002675920741744083</v>
      </c>
      <c r="N907" s="19">
        <f t="shared" si="53"/>
        <v>0.14702861218374072</v>
      </c>
    </row>
    <row r="908" spans="1:14" ht="15.75" hidden="1" outlineLevel="1">
      <c r="A908" s="13">
        <v>0.01840000000000001</v>
      </c>
      <c r="B908" s="1">
        <v>1108</v>
      </c>
      <c r="C908" s="11">
        <f t="shared" si="57"/>
        <v>1087.1493927261442</v>
      </c>
      <c r="D908" s="10"/>
      <c r="E908" s="10">
        <f t="shared" si="49"/>
        <v>5083059.203613214</v>
      </c>
      <c r="F908" s="10">
        <f t="shared" si="54"/>
        <v>15.441423647005468</v>
      </c>
      <c r="G908" s="12">
        <f t="shared" si="50"/>
        <v>-20.850607273855758</v>
      </c>
      <c r="H908" s="13">
        <f t="shared" si="48"/>
        <v>0.01562776954955315</v>
      </c>
      <c r="I908">
        <f t="shared" si="51"/>
        <v>15.9734626180148</v>
      </c>
      <c r="J908">
        <f t="shared" si="55"/>
        <v>8371298.05761476</v>
      </c>
      <c r="K908">
        <f t="shared" si="56"/>
        <v>1.1945578727666648E-07</v>
      </c>
      <c r="M908" s="15">
        <f t="shared" si="52"/>
        <v>0.002772230450446861</v>
      </c>
      <c r="N908" s="19">
        <f t="shared" si="53"/>
        <v>0.15066469839385105</v>
      </c>
    </row>
    <row r="909" spans="1:14" ht="15.75" hidden="1" outlineLevel="1">
      <c r="A909" s="13">
        <v>0.01860000000000001</v>
      </c>
      <c r="B909" s="1">
        <v>1107</v>
      </c>
      <c r="C909" s="11">
        <f t="shared" si="57"/>
        <v>1085.5254277184047</v>
      </c>
      <c r="D909" s="10"/>
      <c r="E909" s="10">
        <f t="shared" si="49"/>
        <v>4876730.639110618</v>
      </c>
      <c r="F909" s="10">
        <f t="shared" si="54"/>
        <v>15.399985397254522</v>
      </c>
      <c r="G909" s="12">
        <f t="shared" si="50"/>
        <v>-21.47457228159533</v>
      </c>
      <c r="H909" s="13">
        <f t="shared" si="48"/>
        <v>0.01573215242116613</v>
      </c>
      <c r="I909">
        <f t="shared" si="51"/>
        <v>15.947945904567492</v>
      </c>
      <c r="J909">
        <f t="shared" si="55"/>
        <v>8160392.322501446</v>
      </c>
      <c r="K909">
        <f t="shared" si="56"/>
        <v>1.225431278889132E-07</v>
      </c>
      <c r="M909" s="15">
        <f t="shared" si="52"/>
        <v>0.00286784757883388</v>
      </c>
      <c r="N909" s="19">
        <f t="shared" si="53"/>
        <v>0.15418535370074615</v>
      </c>
    </row>
    <row r="910" spans="1:14" ht="15.75" hidden="1" outlineLevel="1">
      <c r="A910" s="13">
        <v>0.018800000000000008</v>
      </c>
      <c r="B910" s="1">
        <v>1106</v>
      </c>
      <c r="C910" s="11">
        <f t="shared" si="57"/>
        <v>1083.9188316397172</v>
      </c>
      <c r="D910" s="10"/>
      <c r="E910" s="10">
        <f t="shared" si="49"/>
        <v>4680851.328386247</v>
      </c>
      <c r="F910" s="10">
        <f t="shared" si="54"/>
        <v>15.358990345489081</v>
      </c>
      <c r="G910" s="12">
        <f t="shared" si="50"/>
        <v>-22.081168360282845</v>
      </c>
      <c r="H910" s="13">
        <f t="shared" si="48"/>
        <v>0.015837232499048216</v>
      </c>
      <c r="I910">
        <f t="shared" si="51"/>
        <v>15.922429191120184</v>
      </c>
      <c r="J910">
        <f t="shared" si="55"/>
        <v>7954800.128243788</v>
      </c>
      <c r="K910">
        <f t="shared" si="56"/>
        <v>1.257102609592246E-07</v>
      </c>
      <c r="M910" s="15">
        <f t="shared" si="52"/>
        <v>0.002962767500951792</v>
      </c>
      <c r="N910" s="19">
        <f t="shared" si="53"/>
        <v>0.157594016008074</v>
      </c>
    </row>
    <row r="911" spans="1:14" ht="15.75" hidden="1" outlineLevel="1">
      <c r="A911" s="13">
        <v>0.019000000000000006</v>
      </c>
      <c r="B911" s="1">
        <v>1105</v>
      </c>
      <c r="C911" s="11">
        <f t="shared" si="57"/>
        <v>1082.3292368828843</v>
      </c>
      <c r="D911" s="10"/>
      <c r="E911" s="10">
        <f t="shared" si="49"/>
        <v>4494789.226182379</v>
      </c>
      <c r="F911" s="10">
        <f t="shared" si="54"/>
        <v>15.31842911158164</v>
      </c>
      <c r="G911" s="12">
        <f t="shared" si="50"/>
        <v>-22.670763117115712</v>
      </c>
      <c r="H911" s="13">
        <f t="shared" si="48"/>
        <v>0.015943014440050505</v>
      </c>
      <c r="I911">
        <f t="shared" si="51"/>
        <v>15.896912477672876</v>
      </c>
      <c r="J911">
        <f t="shared" si="55"/>
        <v>7754387.605952876</v>
      </c>
      <c r="K911">
        <f t="shared" si="56"/>
        <v>1.2895924872678813E-07</v>
      </c>
      <c r="M911" s="15">
        <f t="shared" si="52"/>
        <v>0.0030569855599495016</v>
      </c>
      <c r="N911" s="19">
        <f t="shared" si="53"/>
        <v>0.1608939768394474</v>
      </c>
    </row>
    <row r="912" spans="1:14" ht="15.75" hidden="1" outlineLevel="1">
      <c r="A912" s="13">
        <v>0.019200000000000005</v>
      </c>
      <c r="B912" s="1">
        <v>1104</v>
      </c>
      <c r="C912" s="11">
        <f t="shared" si="57"/>
        <v>1080.7562873890004</v>
      </c>
      <c r="D912" s="10"/>
      <c r="E912" s="10">
        <f t="shared" si="49"/>
        <v>4317956.611284109</v>
      </c>
      <c r="F912" s="10">
        <f t="shared" si="54"/>
        <v>15.278292610079111</v>
      </c>
      <c r="G912" s="12">
        <f t="shared" si="50"/>
        <v>-23.243712610999637</v>
      </c>
      <c r="H912" s="13">
        <f aca="true" t="shared" si="58" ref="H912:H975">POWER(K912,(1/3.833))</f>
        <v>0.016049502932128312</v>
      </c>
      <c r="I912">
        <f t="shared" si="51"/>
        <v>15.871395764225568</v>
      </c>
      <c r="J912">
        <f t="shared" si="55"/>
        <v>7559024.259421007</v>
      </c>
      <c r="K912">
        <f t="shared" si="56"/>
        <v>1.3229220672941672E-07</v>
      </c>
      <c r="M912" s="15">
        <f t="shared" si="52"/>
        <v>0.003150497067871693</v>
      </c>
      <c r="N912" s="19">
        <f t="shared" si="53"/>
        <v>0.16408838895165062</v>
      </c>
    </row>
    <row r="913" spans="1:14" ht="15.75" hidden="1" outlineLevel="1">
      <c r="A913" s="13">
        <v>0.019400000000000004</v>
      </c>
      <c r="B913" s="1">
        <v>1103</v>
      </c>
      <c r="C913" s="11">
        <f t="shared" si="57"/>
        <v>1079.1996381687418</v>
      </c>
      <c r="D913" s="10"/>
      <c r="E913" s="10">
        <f t="shared" si="49"/>
        <v>4149806.5595460176</v>
      </c>
      <c r="F913" s="10">
        <f t="shared" si="54"/>
        <v>15.238572037987797</v>
      </c>
      <c r="G913" s="12">
        <f t="shared" si="50"/>
        <v>-23.800361831258215</v>
      </c>
      <c r="H913" s="13">
        <f t="shared" si="58"/>
        <v>0.016156702694548844</v>
      </c>
      <c r="I913">
        <f t="shared" si="51"/>
        <v>15.84587905077826</v>
      </c>
      <c r="J913">
        <f t="shared" si="55"/>
        <v>7368582.880150659</v>
      </c>
      <c r="K913">
        <f t="shared" si="56"/>
        <v>1.3571130518105185E-07</v>
      </c>
      <c r="M913" s="15">
        <f t="shared" si="52"/>
        <v>0.00324329730545116</v>
      </c>
      <c r="N913" s="19">
        <f t="shared" si="53"/>
        <v>0.16718027347686387</v>
      </c>
    </row>
    <row r="914" spans="1:14" ht="15.75" hidden="1" outlineLevel="1">
      <c r="A914" s="13">
        <v>0.019600000000000003</v>
      </c>
      <c r="B914" s="1">
        <v>1102</v>
      </c>
      <c r="C914" s="11">
        <f t="shared" si="57"/>
        <v>1077.6589548482116</v>
      </c>
      <c r="D914" s="10"/>
      <c r="E914" s="10">
        <f t="shared" si="49"/>
        <v>3989829.73020773</v>
      </c>
      <c r="F914" s="10">
        <f t="shared" si="54"/>
        <v>15.199258863184784</v>
      </c>
      <c r="G914" s="12">
        <f t="shared" si="50"/>
        <v>-24.34104515178842</v>
      </c>
      <c r="H914" s="13">
        <f t="shared" si="58"/>
        <v>0.01626461847810037</v>
      </c>
      <c r="I914">
        <f t="shared" si="51"/>
        <v>15.820362337330952</v>
      </c>
      <c r="J914">
        <f t="shared" si="55"/>
        <v>7182939.4645241955</v>
      </c>
      <c r="K914">
        <f t="shared" si="56"/>
        <v>1.392187703848679E-07</v>
      </c>
      <c r="M914" s="15">
        <f t="shared" si="52"/>
        <v>0.003335381521899633</v>
      </c>
      <c r="N914" s="19">
        <f t="shared" si="53"/>
        <v>0.17017252662753227</v>
      </c>
    </row>
    <row r="915" spans="1:14" ht="15.75" hidden="1" outlineLevel="1">
      <c r="A915" s="13">
        <v>0.0198</v>
      </c>
      <c r="B915" s="1">
        <v>1101</v>
      </c>
      <c r="C915" s="11">
        <f t="shared" si="57"/>
        <v>1076.1339132378373</v>
      </c>
      <c r="D915" s="10"/>
      <c r="E915" s="10">
        <f t="shared" si="49"/>
        <v>3837551.4348288598</v>
      </c>
      <c r="F915" s="10">
        <f t="shared" si="54"/>
        <v>15.16034481341764</v>
      </c>
      <c r="G915" s="12">
        <f t="shared" si="50"/>
        <v>-24.866086762162695</v>
      </c>
      <c r="H915" s="13">
        <f t="shared" si="58"/>
        <v>0.0163732550653027</v>
      </c>
      <c r="I915">
        <f t="shared" si="51"/>
        <v>15.794845623883644</v>
      </c>
      <c r="J915">
        <f t="shared" si="55"/>
        <v>7001973.133060402</v>
      </c>
      <c r="K915">
        <f t="shared" si="56"/>
        <v>1.428168861828984E-07</v>
      </c>
      <c r="M915" s="15">
        <f t="shared" si="52"/>
        <v>0.003426744934697301</v>
      </c>
      <c r="N915" s="19">
        <f t="shared" si="53"/>
        <v>0.1730679259948132</v>
      </c>
    </row>
    <row r="916" spans="1:14" ht="15.75" collapsed="1">
      <c r="A916" s="13">
        <v>0.02</v>
      </c>
      <c r="B916" s="1">
        <v>1100</v>
      </c>
      <c r="C916" s="11">
        <f t="shared" si="57"/>
        <v>1074.6241989229313</v>
      </c>
      <c r="D916" s="10"/>
      <c r="E916" s="10">
        <f t="shared" si="49"/>
        <v>3692528.9614484413</v>
      </c>
      <c r="F916" s="10">
        <f t="shared" si="54"/>
        <v>15.121821865856885</v>
      </c>
      <c r="G916" s="12">
        <f t="shared" si="50"/>
        <v>-25.375801077068672</v>
      </c>
      <c r="H916" s="13">
        <f t="shared" si="58"/>
        <v>0.01648261727061913</v>
      </c>
      <c r="I916">
        <f t="shared" si="51"/>
        <v>15.769328910436336</v>
      </c>
      <c r="J916">
        <f t="shared" si="55"/>
        <v>6825566.051705263</v>
      </c>
      <c r="K916">
        <f t="shared" si="56"/>
        <v>1.4650799544312744E-07</v>
      </c>
      <c r="M916" s="15">
        <f t="shared" si="52"/>
        <v>0.003517382729380871</v>
      </c>
      <c r="N916" s="19">
        <f t="shared" si="53"/>
        <v>0.17586913646904356</v>
      </c>
    </row>
    <row r="917" spans="1:14" ht="15.75" hidden="1" outlineLevel="1">
      <c r="A917" s="13">
        <v>0.02020000000000012</v>
      </c>
      <c r="B917" s="1">
        <v>1099</v>
      </c>
      <c r="C917" s="11">
        <f t="shared" si="57"/>
        <v>1073.129506874626</v>
      </c>
      <c r="D917" s="10"/>
      <c r="E917" s="10">
        <f t="shared" si="49"/>
        <v>3554349.1294712485</v>
      </c>
      <c r="F917" s="10">
        <f t="shared" si="54"/>
        <v>15.08368223716831</v>
      </c>
      <c r="G917" s="12">
        <f t="shared" si="50"/>
        <v>-25.87049312537397</v>
      </c>
      <c r="H917" s="13">
        <f t="shared" si="58"/>
        <v>0.01659270994066985</v>
      </c>
      <c r="I917">
        <f t="shared" si="51"/>
        <v>15.743812196989028</v>
      </c>
      <c r="J917">
        <f t="shared" si="55"/>
        <v>6653603.355105728</v>
      </c>
      <c r="K917">
        <f t="shared" si="56"/>
        <v>1.5029450158501516E-07</v>
      </c>
      <c r="M917" s="15">
        <f t="shared" si="52"/>
        <v>0.003607290059330269</v>
      </c>
      <c r="N917" s="19">
        <f t="shared" si="53"/>
        <v>0.1785787158084281</v>
      </c>
    </row>
    <row r="918" spans="1:14" ht="15.75" hidden="1" outlineLevel="1">
      <c r="A918" s="13">
        <v>0.02040000000000012</v>
      </c>
      <c r="B918" s="1">
        <v>1098</v>
      </c>
      <c r="C918" s="11">
        <f t="shared" si="57"/>
        <v>1071.6495410799753</v>
      </c>
      <c r="D918" s="10"/>
      <c r="E918" s="10">
        <f t="shared" si="49"/>
        <v>3422626.053348803</v>
      </c>
      <c r="F918" s="10">
        <f t="shared" si="54"/>
        <v>15.04591837407439</v>
      </c>
      <c r="G918" s="12">
        <f t="shared" si="50"/>
        <v>-26.35045892002472</v>
      </c>
      <c r="H918" s="13">
        <f t="shared" si="58"/>
        <v>0.016703537954446616</v>
      </c>
      <c r="I918">
        <f t="shared" si="51"/>
        <v>15.71829548354172</v>
      </c>
      <c r="J918">
        <f t="shared" si="55"/>
        <v>6485973.071816526</v>
      </c>
      <c r="K918">
        <f t="shared" si="56"/>
        <v>1.5417887014445006E-07</v>
      </c>
      <c r="M918" s="15">
        <f t="shared" si="52"/>
        <v>0.003696462045553503</v>
      </c>
      <c r="N918" s="19">
        <f t="shared" si="53"/>
        <v>0.18119911988007262</v>
      </c>
    </row>
    <row r="919" spans="1:14" ht="15.75" hidden="1" outlineLevel="1">
      <c r="A919" s="13">
        <v>0.020600000000000118</v>
      </c>
      <c r="B919" s="1">
        <v>1097</v>
      </c>
      <c r="C919" s="11">
        <f t="shared" si="57"/>
        <v>1070.1840141900955</v>
      </c>
      <c r="D919" s="10"/>
      <c r="E919" s="10">
        <f t="shared" si="49"/>
        <v>3296999.0953966244</v>
      </c>
      <c r="F919" s="10">
        <f t="shared" si="54"/>
        <v>15.008522944376002</v>
      </c>
      <c r="G919" s="12">
        <f t="shared" si="50"/>
        <v>-26.815985809904532</v>
      </c>
      <c r="H919" s="13">
        <f t="shared" si="58"/>
        <v>0.016815106223529</v>
      </c>
      <c r="I919">
        <f t="shared" si="51"/>
        <v>15.692778770094412</v>
      </c>
      <c r="J919">
        <f t="shared" si="55"/>
        <v>6322566.051391293</v>
      </c>
      <c r="K919">
        <f t="shared" si="56"/>
        <v>1.5816363037914772E-07</v>
      </c>
      <c r="M919" s="15">
        <f t="shared" si="52"/>
        <v>0.0037848937764711175</v>
      </c>
      <c r="N919" s="19">
        <f t="shared" si="53"/>
        <v>0.18373270759568427</v>
      </c>
    </row>
    <row r="920" spans="1:14" ht="15.75" hidden="1" outlineLevel="1">
      <c r="A920" s="13">
        <v>0.020800000000000117</v>
      </c>
      <c r="B920" s="1">
        <v>1096</v>
      </c>
      <c r="C920" s="11">
        <f t="shared" si="57"/>
        <v>1068.7326471853116</v>
      </c>
      <c r="D920" s="10"/>
      <c r="E920" s="10">
        <f t="shared" si="49"/>
        <v>3177130.99011115</v>
      </c>
      <c r="F920" s="10">
        <f t="shared" si="54"/>
        <v>14.971488828408054</v>
      </c>
      <c r="G920" s="12">
        <f t="shared" si="50"/>
        <v>-27.267352814688365</v>
      </c>
      <c r="H920" s="13">
        <f t="shared" si="58"/>
        <v>0.016927419692302055</v>
      </c>
      <c r="I920">
        <f t="shared" si="51"/>
        <v>15.667262056647104</v>
      </c>
      <c r="J920">
        <f t="shared" si="55"/>
        <v>6163275.893310578</v>
      </c>
      <c r="K920">
        <f t="shared" si="56"/>
        <v>1.6225137691554066E-07</v>
      </c>
      <c r="M920" s="15">
        <f t="shared" si="52"/>
        <v>0.003872580307698062</v>
      </c>
      <c r="N920" s="19">
        <f t="shared" si="53"/>
        <v>0.18618174556240577</v>
      </c>
    </row>
    <row r="921" spans="1:14" ht="15.75" hidden="1" outlineLevel="1">
      <c r="A921" s="13">
        <v>0.021000000000000116</v>
      </c>
      <c r="B921" s="1">
        <v>1095</v>
      </c>
      <c r="C921" s="11">
        <f t="shared" si="57"/>
        <v>1067.2951690563232</v>
      </c>
      <c r="D921" s="10"/>
      <c r="E921" s="10">
        <f t="shared" si="49"/>
        <v>3062706.124142321</v>
      </c>
      <c r="F921" s="10">
        <f t="shared" si="54"/>
        <v>14.934809110903883</v>
      </c>
      <c r="G921" s="12">
        <f t="shared" si="50"/>
        <v>-27.704830943676825</v>
      </c>
      <c r="H921" s="13">
        <f t="shared" si="58"/>
        <v>0.0170404833381754</v>
      </c>
      <c r="I921">
        <f t="shared" si="51"/>
        <v>15.641745343199796</v>
      </c>
      <c r="J921">
        <f t="shared" si="55"/>
        <v>6007998.877700411</v>
      </c>
      <c r="K921">
        <f t="shared" si="56"/>
        <v>1.6644477143823213E-07</v>
      </c>
      <c r="M921" s="15">
        <f t="shared" si="52"/>
        <v>0.003959516661824716</v>
      </c>
      <c r="N921" s="19">
        <f t="shared" si="53"/>
        <v>0.1885484124678426</v>
      </c>
    </row>
    <row r="922" spans="1:14" ht="15.75" hidden="1" outlineLevel="1">
      <c r="A922" s="13">
        <v>0.021200000000000115</v>
      </c>
      <c r="B922" s="1">
        <v>1094</v>
      </c>
      <c r="C922" s="11">
        <f t="shared" si="57"/>
        <v>1065.871316500482</v>
      </c>
      <c r="D922" s="10"/>
      <c r="E922" s="10">
        <f t="shared" si="49"/>
        <v>2953428.957676668</v>
      </c>
      <c r="F922" s="10">
        <f t="shared" si="54"/>
        <v>14.898477073245262</v>
      </c>
      <c r="G922" s="12">
        <f t="shared" si="50"/>
        <v>-28.128683499518047</v>
      </c>
      <c r="H922" s="13">
        <f t="shared" si="58"/>
        <v>0.017154302171803717</v>
      </c>
      <c r="I922">
        <f t="shared" si="51"/>
        <v>15.616228629752488</v>
      </c>
      <c r="J922">
        <f t="shared" si="55"/>
        <v>5856633.8977963645</v>
      </c>
      <c r="K922">
        <f t="shared" si="56"/>
        <v>1.707465444231136E-07</v>
      </c>
      <c r="M922" s="15">
        <f t="shared" si="52"/>
        <v>0.004045697828196398</v>
      </c>
      <c r="N922" s="19">
        <f t="shared" si="53"/>
        <v>0.19083480321681018</v>
      </c>
    </row>
    <row r="923" spans="1:14" ht="15.75" hidden="1" outlineLevel="1">
      <c r="A923" s="13">
        <v>0.021400000000000113</v>
      </c>
      <c r="B923" s="1">
        <v>1093</v>
      </c>
      <c r="C923" s="11">
        <f t="shared" si="57"/>
        <v>1064.460833632328</v>
      </c>
      <c r="D923" s="10"/>
      <c r="E923" s="10">
        <f t="shared" si="49"/>
        <v>2849022.574408258</v>
      </c>
      <c r="F923" s="10">
        <f t="shared" si="54"/>
        <v>14.862486186076245</v>
      </c>
      <c r="G923" s="12">
        <f t="shared" si="50"/>
        <v>-28.539166367671896</v>
      </c>
      <c r="H923" s="13">
        <f t="shared" si="58"/>
        <v>0.017268881237308947</v>
      </c>
      <c r="I923">
        <f t="shared" si="51"/>
        <v>15.59071191630518</v>
      </c>
      <c r="J923">
        <f t="shared" si="55"/>
        <v>5709082.394109092</v>
      </c>
      <c r="K923">
        <f t="shared" si="56"/>
        <v>1.751594969152746E-07</v>
      </c>
      <c r="M923" s="15">
        <f t="shared" si="52"/>
        <v>0.004131118762691167</v>
      </c>
      <c r="N923" s="19">
        <f t="shared" si="53"/>
        <v>0.1930429328360348</v>
      </c>
    </row>
    <row r="924" spans="1:14" ht="15.75" hidden="1" outlineLevel="1">
      <c r="A924" s="13">
        <v>0.021600000000000112</v>
      </c>
      <c r="B924" s="1">
        <v>1092</v>
      </c>
      <c r="C924" s="11">
        <f t="shared" si="57"/>
        <v>1063.063471707593</v>
      </c>
      <c r="D924" s="10"/>
      <c r="E924" s="10">
        <f t="shared" si="49"/>
        <v>2749227.3485443243</v>
      </c>
      <c r="F924" s="10">
        <f t="shared" si="54"/>
        <v>14.826830102260601</v>
      </c>
      <c r="G924" s="12">
        <f t="shared" si="50"/>
        <v>-28.936528292407047</v>
      </c>
      <c r="H924" s="13">
        <f t="shared" si="58"/>
        <v>0.017384225612503607</v>
      </c>
      <c r="I924">
        <f t="shared" si="51"/>
        <v>15.565195202857872</v>
      </c>
      <c r="J924">
        <f t="shared" si="55"/>
        <v>5565248.290248497</v>
      </c>
      <c r="K924">
        <f t="shared" si="56"/>
        <v>1.796865023528624E-07</v>
      </c>
      <c r="M924" s="15">
        <f t="shared" si="52"/>
        <v>0.004215774387496506</v>
      </c>
      <c r="N924" s="19">
        <f t="shared" si="53"/>
        <v>0.19517474016187425</v>
      </c>
    </row>
    <row r="925" spans="1:14" ht="15.75" hidden="1" outlineLevel="1">
      <c r="A925" s="13">
        <v>0.02180000000000011</v>
      </c>
      <c r="B925" s="1">
        <v>1091</v>
      </c>
      <c r="C925" s="11">
        <f t="shared" si="57"/>
        <v>1061.6789888599192</v>
      </c>
      <c r="D925" s="10"/>
      <c r="E925" s="10">
        <f t="shared" si="49"/>
        <v>2653799.7184254164</v>
      </c>
      <c r="F925" s="10">
        <f t="shared" si="54"/>
        <v>14.791502650163796</v>
      </c>
      <c r="G925" s="12">
        <f t="shared" si="50"/>
        <v>-29.321011140080827</v>
      </c>
      <c r="H925" s="13">
        <f t="shared" si="58"/>
        <v>0.017500340409115966</v>
      </c>
      <c r="I925">
        <f t="shared" si="51"/>
        <v>15.539678489410564</v>
      </c>
      <c r="J925">
        <f t="shared" si="55"/>
        <v>5425037.930364752</v>
      </c>
      <c r="K925">
        <f t="shared" si="56"/>
        <v>1.8433050843807927E-07</v>
      </c>
      <c r="M925" s="15">
        <f t="shared" si="52"/>
        <v>0.0042996595908841445</v>
      </c>
      <c r="N925" s="19">
        <f t="shared" si="53"/>
        <v>0.19723209132495975</v>
      </c>
    </row>
    <row r="926" spans="1:14" ht="15.75" hidden="1" outlineLevel="1">
      <c r="A926" s="13">
        <v>0.02200000000000011</v>
      </c>
      <c r="B926" s="1">
        <v>1090</v>
      </c>
      <c r="C926" s="11">
        <f t="shared" si="57"/>
        <v>1060.3071498496035</v>
      </c>
      <c r="D926" s="10"/>
      <c r="E926" s="10">
        <f t="shared" si="49"/>
        <v>2562511.057352885</v>
      </c>
      <c r="F926" s="10">
        <f t="shared" si="54"/>
        <v>14.756497827241736</v>
      </c>
      <c r="G926" s="12">
        <f t="shared" si="50"/>
        <v>-29.692850150396453</v>
      </c>
      <c r="H926" s="13">
        <f t="shared" si="58"/>
        <v>0.017617230773016468</v>
      </c>
      <c r="I926">
        <f t="shared" si="51"/>
        <v>15.514161775963256</v>
      </c>
      <c r="J926">
        <f t="shared" si="55"/>
        <v>5288360.0181654105</v>
      </c>
      <c r="K926">
        <f t="shared" si="56"/>
        <v>1.890945390565355E-07</v>
      </c>
      <c r="M926" s="15">
        <f t="shared" si="52"/>
        <v>0.004382769226983642</v>
      </c>
      <c r="N926" s="19">
        <f t="shared" si="53"/>
        <v>0.19921678304471</v>
      </c>
    </row>
    <row r="927" spans="1:14" ht="15.75" hidden="1" outlineLevel="1">
      <c r="A927" s="13">
        <v>0.02220000000000011</v>
      </c>
      <c r="B927" s="1">
        <v>1089</v>
      </c>
      <c r="C927" s="11">
        <f t="shared" si="57"/>
        <v>1058.9477258237105</v>
      </c>
      <c r="D927" s="10"/>
      <c r="E927" s="10">
        <f t="shared" si="49"/>
        <v>2475146.6331228847</v>
      </c>
      <c r="F927" s="10">
        <f t="shared" si="54"/>
        <v>14.721809793919636</v>
      </c>
      <c r="G927" s="12">
        <f t="shared" si="50"/>
        <v>-30.05227417628953</v>
      </c>
      <c r="H927" s="13">
        <f t="shared" si="58"/>
        <v>0.017734901884445806</v>
      </c>
      <c r="I927">
        <f t="shared" si="51"/>
        <v>15.488645062515948</v>
      </c>
      <c r="J927">
        <f t="shared" si="55"/>
        <v>5155125.557468926</v>
      </c>
      <c r="K927">
        <f t="shared" si="56"/>
        <v>1.9398169624620784E-07</v>
      </c>
      <c r="M927" s="15">
        <f t="shared" si="52"/>
        <v>0.004465098115554303</v>
      </c>
      <c r="N927" s="19">
        <f t="shared" si="53"/>
        <v>0.20113054574568834</v>
      </c>
    </row>
    <row r="928" spans="1:14" ht="15.75" hidden="1" outlineLevel="1">
      <c r="A928" s="13">
        <v>0.022400000000000107</v>
      </c>
      <c r="B928" s="1">
        <v>1088</v>
      </c>
      <c r="C928" s="11">
        <f t="shared" si="57"/>
        <v>1057.6004940869416</v>
      </c>
      <c r="D928" s="10"/>
      <c r="E928" s="10">
        <f t="shared" si="49"/>
        <v>2391504.648577772</v>
      </c>
      <c r="F928" s="10">
        <f t="shared" si="54"/>
        <v>14.687432867745386</v>
      </c>
      <c r="G928" s="12">
        <f t="shared" si="50"/>
        <v>-30.39950591305842</v>
      </c>
      <c r="H928" s="13">
        <f t="shared" si="58"/>
        <v>0.017853358958244418</v>
      </c>
      <c r="I928">
        <f t="shared" si="51"/>
        <v>15.46312834906864</v>
      </c>
      <c r="J928">
        <f t="shared" si="55"/>
        <v>5025247.794255851</v>
      </c>
      <c r="K928">
        <f t="shared" si="56"/>
        <v>1.9899516221728565E-07</v>
      </c>
      <c r="M928" s="15">
        <f t="shared" si="52"/>
        <v>0.00454664104175569</v>
      </c>
      <c r="N928" s="19">
        <f t="shared" si="53"/>
        <v>0.20297504650694947</v>
      </c>
    </row>
    <row r="929" spans="1:14" ht="15.75" hidden="1" outlineLevel="1">
      <c r="A929" s="13">
        <v>0.022600000000000106</v>
      </c>
      <c r="B929" s="1">
        <v>1087</v>
      </c>
      <c r="C929" s="11">
        <f t="shared" si="57"/>
        <v>1056.2652378826906</v>
      </c>
      <c r="D929" s="10"/>
      <c r="E929" s="10">
        <f t="shared" si="49"/>
        <v>2311395.3562136483</v>
      </c>
      <c r="F929" s="10">
        <f t="shared" si="54"/>
        <v>14.653361517802772</v>
      </c>
      <c r="G929" s="12">
        <f t="shared" si="50"/>
        <v>-30.7347621173094</v>
      </c>
      <c r="H929" s="13">
        <f t="shared" si="58"/>
        <v>0.017972607244083574</v>
      </c>
      <c r="I929">
        <f t="shared" si="51"/>
        <v>15.437611635621332</v>
      </c>
      <c r="J929">
        <f t="shared" si="55"/>
        <v>4898642.160180011</v>
      </c>
      <c r="K929">
        <f t="shared" si="56"/>
        <v>2.0413820142421934E-07</v>
      </c>
      <c r="M929" s="15">
        <f t="shared" si="52"/>
        <v>0.004627392755916532</v>
      </c>
      <c r="N929" s="19">
        <f t="shared" si="53"/>
        <v>0.20475189185471282</v>
      </c>
    </row>
    <row r="930" spans="1:14" ht="15.75" hidden="1" outlineLevel="1">
      <c r="A930" s="13">
        <v>0.022800000000000105</v>
      </c>
      <c r="B930" s="1">
        <v>1086</v>
      </c>
      <c r="C930" s="11">
        <f t="shared" si="57"/>
        <v>1054.9417461837431</v>
      </c>
      <c r="D930" s="10"/>
      <c r="E930" s="10">
        <f t="shared" si="49"/>
        <v>2234640.240536087</v>
      </c>
      <c r="F930" s="10">
        <f t="shared" si="54"/>
        <v>14.619590359370838</v>
      </c>
      <c r="G930" s="12">
        <f t="shared" si="50"/>
        <v>-31.058253816256865</v>
      </c>
      <c r="H930" s="13">
        <f t="shared" si="58"/>
        <v>0.018092652026698075</v>
      </c>
      <c r="I930">
        <f t="shared" si="51"/>
        <v>15.412094922174024</v>
      </c>
      <c r="J930">
        <f t="shared" si="55"/>
        <v>4775226.217502827</v>
      </c>
      <c r="K930">
        <f t="shared" si="56"/>
        <v>2.0941416269132135E-07</v>
      </c>
      <c r="M930" s="15">
        <f t="shared" si="52"/>
        <v>0.00470734797330203</v>
      </c>
      <c r="N930" s="19">
        <f t="shared" si="53"/>
        <v>0.20646263040798282</v>
      </c>
    </row>
    <row r="931" spans="1:14" ht="15.75" hidden="1" outlineLevel="1">
      <c r="A931" s="13">
        <v>0.023000000000000104</v>
      </c>
      <c r="B931" s="1">
        <v>1085</v>
      </c>
      <c r="C931" s="11">
        <f t="shared" si="57"/>
        <v>1053.6298134921167</v>
      </c>
      <c r="D931" s="10"/>
      <c r="E931" s="10">
        <f t="shared" si="49"/>
        <v>2161071.262442804</v>
      </c>
      <c r="F931" s="10">
        <f t="shared" si="54"/>
        <v>14.586114148816453</v>
      </c>
      <c r="G931" s="12">
        <f t="shared" si="50"/>
        <v>-31.370186507883318</v>
      </c>
      <c r="H931" s="13">
        <f t="shared" si="58"/>
        <v>0.018213498626120324</v>
      </c>
      <c r="I931">
        <f t="shared" si="51"/>
        <v>15.386578208726718</v>
      </c>
      <c r="J931">
        <f t="shared" si="55"/>
        <v>4654919.6054149885</v>
      </c>
      <c r="K931">
        <f t="shared" si="56"/>
        <v>2.1482648139330206E-07</v>
      </c>
      <c r="M931" s="15">
        <f t="shared" si="52"/>
        <v>0.00478650137387978</v>
      </c>
      <c r="N931" s="19">
        <f t="shared" si="53"/>
        <v>0.20810875538607645</v>
      </c>
    </row>
    <row r="932" spans="1:14" ht="15.75" hidden="1" outlineLevel="1">
      <c r="A932" s="13">
        <v>0.023200000000000102</v>
      </c>
      <c r="B932" s="1">
        <v>1084</v>
      </c>
      <c r="C932" s="11">
        <f t="shared" si="57"/>
        <v>1052.3292396475663</v>
      </c>
      <c r="D932" s="10"/>
      <c r="E932" s="10">
        <f t="shared" si="49"/>
        <v>2090530.1604399509</v>
      </c>
      <c r="F932" s="10">
        <f t="shared" si="54"/>
        <v>14.552927778707994</v>
      </c>
      <c r="G932" s="12">
        <f t="shared" si="50"/>
        <v>-31.670760352433717</v>
      </c>
      <c r="H932" s="13">
        <f t="shared" si="58"/>
        <v>0.018335152397916134</v>
      </c>
      <c r="I932">
        <f t="shared" si="51"/>
        <v>15.36106149527941</v>
      </c>
      <c r="J932">
        <f t="shared" si="55"/>
        <v>4537643.9877104405</v>
      </c>
      <c r="K932">
        <f t="shared" si="56"/>
        <v>2.203786816921638E-07</v>
      </c>
      <c r="M932" s="15">
        <f t="shared" si="52"/>
        <v>0.004864847602083968</v>
      </c>
      <c r="N932" s="19">
        <f t="shared" si="53"/>
        <v>0.209691706986377</v>
      </c>
    </row>
    <row r="933" spans="1:14" ht="15.75" hidden="1" outlineLevel="1">
      <c r="A933" s="13">
        <v>0.0234000000000001</v>
      </c>
      <c r="B933" s="1">
        <v>1083</v>
      </c>
      <c r="C933" s="11">
        <f t="shared" si="57"/>
        <v>1051.0398296443082</v>
      </c>
      <c r="D933" s="10"/>
      <c r="E933" s="10">
        <f t="shared" si="49"/>
        <v>2022867.8039735751</v>
      </c>
      <c r="F933" s="10">
        <f t="shared" si="54"/>
        <v>14.520026273138766</v>
      </c>
      <c r="G933" s="12">
        <f t="shared" si="50"/>
        <v>-31.960170355691844</v>
      </c>
      <c r="H933" s="13">
        <f t="shared" si="58"/>
        <v>0.01845761873342201</v>
      </c>
      <c r="I933">
        <f t="shared" si="51"/>
        <v>15.335544781832102</v>
      </c>
      <c r="J933">
        <f t="shared" si="55"/>
        <v>4423323.001778759</v>
      </c>
      <c r="K933">
        <f t="shared" si="56"/>
        <v>2.2607437883190265E-07</v>
      </c>
      <c r="M933" s="15">
        <f t="shared" si="52"/>
        <v>0.004942381266578092</v>
      </c>
      <c r="N933" s="19">
        <f t="shared" si="53"/>
        <v>0.2112128746400885</v>
      </c>
    </row>
    <row r="934" spans="1:14" ht="15.75" hidden="1" outlineLevel="1">
      <c r="A934" s="13">
        <v>0.0236000000000001</v>
      </c>
      <c r="B934" s="1">
        <v>1082</v>
      </c>
      <c r="C934" s="11">
        <f t="shared" si="57"/>
        <v>1049.7613934555438</v>
      </c>
      <c r="D934" s="10"/>
      <c r="E934" s="10">
        <f t="shared" si="49"/>
        <v>1957943.5945857223</v>
      </c>
      <c r="F934" s="10">
        <f t="shared" si="54"/>
        <v>14.4874047832494</v>
      </c>
      <c r="G934" s="12">
        <f t="shared" si="50"/>
        <v>-32.23860654445616</v>
      </c>
      <c r="H934" s="13">
        <f t="shared" si="58"/>
        <v>0.018580903059984052</v>
      </c>
      <c r="I934">
        <f t="shared" si="51"/>
        <v>15.310028068384794</v>
      </c>
      <c r="J934">
        <f t="shared" si="55"/>
        <v>4311882.208882513</v>
      </c>
      <c r="K934">
        <f t="shared" si="56"/>
        <v>2.3191728149252122E-07</v>
      </c>
      <c r="M934" s="15">
        <f t="shared" si="52"/>
        <v>0.005019096940016048</v>
      </c>
      <c r="N934" s="19">
        <f t="shared" si="53"/>
        <v>0.21267359915322148</v>
      </c>
    </row>
    <row r="935" spans="1:14" ht="15.75" hidden="1" outlineLevel="1">
      <c r="A935" s="13">
        <v>0.0238000000000001</v>
      </c>
      <c r="B935" s="1">
        <v>1081</v>
      </c>
      <c r="C935" s="11">
        <f t="shared" si="57"/>
        <v>1048.4937458653876</v>
      </c>
      <c r="D935" s="10"/>
      <c r="E935" s="10">
        <f t="shared" si="49"/>
        <v>1895624.9109907267</v>
      </c>
      <c r="F935" s="10">
        <f t="shared" si="54"/>
        <v>14.455058582939213</v>
      </c>
      <c r="G935" s="12">
        <f t="shared" si="50"/>
        <v>-32.50625413461239</v>
      </c>
      <c r="H935" s="13">
        <f t="shared" si="58"/>
        <v>0.018705010841198442</v>
      </c>
      <c r="I935">
        <f t="shared" si="51"/>
        <v>15.284511354937486</v>
      </c>
      <c r="J935">
        <f t="shared" si="55"/>
        <v>4203249.045687389</v>
      </c>
      <c r="K935">
        <f t="shared" si="56"/>
        <v>2.379111942048779E-07</v>
      </c>
      <c r="M935" s="15">
        <f t="shared" si="52"/>
        <v>0.005094989158801657</v>
      </c>
      <c r="N935" s="19">
        <f t="shared" si="53"/>
        <v>0.21407517473956453</v>
      </c>
    </row>
    <row r="936" spans="1:14" ht="15.75" hidden="1" outlineLevel="1">
      <c r="A936" s="13">
        <v>0.024000000000000098</v>
      </c>
      <c r="B936" s="1">
        <v>1080</v>
      </c>
      <c r="C936" s="11">
        <f t="shared" si="57"/>
        <v>1047.2367063078273</v>
      </c>
      <c r="D936" s="10"/>
      <c r="E936" s="10">
        <f t="shared" si="49"/>
        <v>1835786.5945153486</v>
      </c>
      <c r="F936" s="10">
        <f t="shared" si="54"/>
        <v>14.42298306475701</v>
      </c>
      <c r="G936" s="12">
        <f t="shared" si="50"/>
        <v>-32.76329369217274</v>
      </c>
      <c r="H936" s="13">
        <f t="shared" si="58"/>
        <v>0.018829947577153543</v>
      </c>
      <c r="I936">
        <f t="shared" si="51"/>
        <v>15.258994641490178</v>
      </c>
      <c r="J936">
        <f t="shared" si="55"/>
        <v>4097352.7770134406</v>
      </c>
      <c r="K936">
        <f t="shared" si="56"/>
        <v>2.4406001982794844E-07</v>
      </c>
      <c r="M936" s="15">
        <f t="shared" si="52"/>
        <v>0.005170052422846554</v>
      </c>
      <c r="N936" s="19">
        <f t="shared" si="53"/>
        <v>0.21541885095193888</v>
      </c>
    </row>
    <row r="937" spans="1:14" ht="15.75" hidden="1" outlineLevel="1">
      <c r="A937" s="13">
        <v>0.024200000000000096</v>
      </c>
      <c r="B937" s="1">
        <v>1079</v>
      </c>
      <c r="C937" s="11">
        <f t="shared" si="57"/>
        <v>1045.9900987123663</v>
      </c>
      <c r="D937" s="10"/>
      <c r="E937" s="10">
        <f t="shared" si="49"/>
        <v>1778310.471661179</v>
      </c>
      <c r="F937" s="10">
        <f t="shared" si="54"/>
        <v>14.391173735962397</v>
      </c>
      <c r="G937" s="12">
        <f t="shared" si="50"/>
        <v>-33.00990128763374</v>
      </c>
      <c r="H937" s="13">
        <f t="shared" si="58"/>
        <v>0.018955718804673644</v>
      </c>
      <c r="I937">
        <f t="shared" si="51"/>
        <v>15.23347792804287</v>
      </c>
      <c r="J937">
        <f t="shared" si="55"/>
        <v>3994124.449776733</v>
      </c>
      <c r="K937">
        <f t="shared" si="56"/>
        <v>2.503677620901119E-07</v>
      </c>
      <c r="M937" s="15">
        <f t="shared" si="52"/>
        <v>0.005244281195326453</v>
      </c>
      <c r="N937" s="19">
        <f t="shared" si="53"/>
        <v>0.21670583451762115</v>
      </c>
    </row>
    <row r="938" spans="1:14" ht="15.75" hidden="1" outlineLevel="1">
      <c r="A938" s="13">
        <v>0.024400000000000095</v>
      </c>
      <c r="B938" s="1">
        <v>1078</v>
      </c>
      <c r="C938" s="11">
        <f t="shared" si="57"/>
        <v>1044.75375135602</v>
      </c>
      <c r="D938" s="10"/>
      <c r="E938" s="10">
        <f t="shared" si="49"/>
        <v>1723084.910832162</v>
      </c>
      <c r="F938" s="10">
        <f t="shared" si="54"/>
        <v>14.359626214749174</v>
      </c>
      <c r="G938" s="12">
        <f t="shared" si="50"/>
        <v>-33.246248643979925</v>
      </c>
      <c r="H938" s="13">
        <f t="shared" si="58"/>
        <v>0.01908233009756423</v>
      </c>
      <c r="I938">
        <f t="shared" si="51"/>
        <v>15.207961214595562</v>
      </c>
      <c r="J938">
        <f t="shared" si="55"/>
        <v>3893496.8480913653</v>
      </c>
      <c r="K938">
        <f t="shared" si="56"/>
        <v>2.5683852819611526E-07</v>
      </c>
      <c r="M938" s="15">
        <f t="shared" si="52"/>
        <v>0.005317669902435866</v>
      </c>
      <c r="N938" s="19">
        <f t="shared" si="53"/>
        <v>0.2179372910834363</v>
      </c>
    </row>
    <row r="939" spans="1:14" ht="15.75" hidden="1" outlineLevel="1">
      <c r="A939" s="13">
        <v>0.024600000000000094</v>
      </c>
      <c r="B939" s="1">
        <v>1077</v>
      </c>
      <c r="C939" s="11">
        <f t="shared" si="57"/>
        <v>1043.5274967213513</v>
      </c>
      <c r="D939" s="10"/>
      <c r="E939" s="10">
        <f t="shared" si="49"/>
        <v>1670004.4105275164</v>
      </c>
      <c r="F939" s="10">
        <f t="shared" si="54"/>
        <v>14.328336226622898</v>
      </c>
      <c r="G939" s="12">
        <f t="shared" si="50"/>
        <v>-33.472503278648674</v>
      </c>
      <c r="H939" s="13">
        <f t="shared" si="58"/>
        <v>0.01920978706685901</v>
      </c>
      <c r="I939">
        <f t="shared" si="51"/>
        <v>15.182444501148254</v>
      </c>
      <c r="J939">
        <f t="shared" si="55"/>
        <v>3795404.4495026534</v>
      </c>
      <c r="K939">
        <f t="shared" si="56"/>
        <v>2.634765315014159E-07</v>
      </c>
      <c r="M939" s="15">
        <f t="shared" si="52"/>
        <v>0.005390212933141084</v>
      </c>
      <c r="N939" s="19">
        <f t="shared" si="53"/>
        <v>0.21911434687565298</v>
      </c>
    </row>
    <row r="940" spans="1:14" ht="15.75" hidden="1" outlineLevel="1">
      <c r="A940" s="13">
        <v>0.024800000000000093</v>
      </c>
      <c r="B940" s="1">
        <v>1076</v>
      </c>
      <c r="C940" s="11">
        <f t="shared" si="57"/>
        <v>1042.3111713602548</v>
      </c>
      <c r="D940" s="10"/>
      <c r="E940" s="10">
        <f t="shared" si="49"/>
        <v>1618969.2165335505</v>
      </c>
      <c r="F940" s="10">
        <f t="shared" si="54"/>
        <v>14.2972996009251</v>
      </c>
      <c r="G940" s="12">
        <f t="shared" si="50"/>
        <v>-33.688828639745225</v>
      </c>
      <c r="H940" s="13">
        <f t="shared" si="58"/>
        <v>0.01933809536106855</v>
      </c>
      <c r="I940">
        <f t="shared" si="51"/>
        <v>15.156927787700946</v>
      </c>
      <c r="J940">
        <f t="shared" si="55"/>
        <v>3699783.382322973</v>
      </c>
      <c r="K940">
        <f t="shared" si="56"/>
        <v>2.702860942556406E-07</v>
      </c>
      <c r="M940" s="15">
        <f t="shared" si="52"/>
        <v>0.005461904638931543</v>
      </c>
      <c r="N940" s="19">
        <f t="shared" si="53"/>
        <v>0.2202380902794969</v>
      </c>
    </row>
    <row r="941" spans="1:14" ht="15.75" hidden="1" outlineLevel="1">
      <c r="A941" s="13">
        <v>0.02500000000000009</v>
      </c>
      <c r="B941" s="1">
        <v>1075</v>
      </c>
      <c r="C941" s="11">
        <f t="shared" si="57"/>
        <v>1041.1046157632113</v>
      </c>
      <c r="D941" s="10"/>
      <c r="E941" s="10">
        <f t="shared" si="49"/>
        <v>1569884.9658590772</v>
      </c>
      <c r="F941" s="10">
        <f t="shared" si="54"/>
        <v>14.266512267497097</v>
      </c>
      <c r="G941" s="12">
        <f t="shared" si="50"/>
        <v>-33.895384236788686</v>
      </c>
      <c r="H941" s="13">
        <f t="shared" si="58"/>
        <v>0.01946726066643052</v>
      </c>
      <c r="I941">
        <f t="shared" si="51"/>
        <v>15.131411074253638</v>
      </c>
      <c r="J941">
        <f t="shared" si="55"/>
        <v>3606571.384042475</v>
      </c>
      <c r="K941">
        <f t="shared" si="56"/>
        <v>2.7727165041694985E-07</v>
      </c>
      <c r="M941" s="15">
        <f t="shared" si="52"/>
        <v>0.005532739333569573</v>
      </c>
      <c r="N941" s="19">
        <f t="shared" si="53"/>
        <v>0.22130957334278212</v>
      </c>
    </row>
    <row r="942" spans="1:14" ht="15.75" hidden="1" outlineLevel="1">
      <c r="A942" s="13">
        <v>0.02520000000000009</v>
      </c>
      <c r="B942" s="1">
        <v>1074</v>
      </c>
      <c r="C942" s="11">
        <f t="shared" si="57"/>
        <v>1039.9076742337527</v>
      </c>
      <c r="D942" s="10"/>
      <c r="E942" s="10">
        <f t="shared" si="49"/>
        <v>1522662.3553509424</v>
      </c>
      <c r="F942" s="10">
        <f t="shared" si="54"/>
        <v>14.23597025347672</v>
      </c>
      <c r="G942" s="12">
        <f t="shared" si="50"/>
        <v>-34.09232576624731</v>
      </c>
      <c r="H942" s="13">
        <f t="shared" si="58"/>
        <v>0.01959728870716168</v>
      </c>
      <c r="I942">
        <f t="shared" si="51"/>
        <v>15.10589436080633</v>
      </c>
      <c r="J942">
        <f t="shared" si="55"/>
        <v>3515707.7607875993</v>
      </c>
      <c r="K942">
        <f t="shared" si="56"/>
        <v>2.844377485391383E-07</v>
      </c>
      <c r="M942" s="15">
        <f t="shared" si="52"/>
        <v>0.00560271129283841</v>
      </c>
      <c r="N942" s="19">
        <f t="shared" si="53"/>
        <v>0.2223298132078726</v>
      </c>
    </row>
    <row r="943" spans="1:14" ht="15.75" hidden="1" outlineLevel="1">
      <c r="A943" s="13">
        <v>0.02540000000000009</v>
      </c>
      <c r="B943" s="1">
        <v>1073</v>
      </c>
      <c r="C943" s="11">
        <f t="shared" si="57"/>
        <v>1038.7201947678873</v>
      </c>
      <c r="D943" s="10"/>
      <c r="E943" s="10">
        <f t="shared" si="49"/>
        <v>1477216.8331001832</v>
      </c>
      <c r="F943" s="10">
        <f t="shared" si="54"/>
        <v>14.20566968022167</v>
      </c>
      <c r="G943" s="12">
        <f t="shared" si="50"/>
        <v>-34.27980523211272</v>
      </c>
      <c r="H943" s="13">
        <f t="shared" si="58"/>
        <v>0.01972818524571151</v>
      </c>
      <c r="I943">
        <f t="shared" si="51"/>
        <v>15.080377647359022</v>
      </c>
      <c r="J943">
        <f t="shared" si="55"/>
        <v>3427133.34780099</v>
      </c>
      <c r="K943">
        <f t="shared" si="56"/>
        <v>2.917890547333523E-07</v>
      </c>
      <c r="M943" s="15">
        <f t="shared" si="52"/>
        <v>0.00567181475428858</v>
      </c>
      <c r="N943" s="19">
        <f t="shared" si="53"/>
        <v>0.22329979347592757</v>
      </c>
    </row>
    <row r="944" spans="1:14" ht="15.75" hidden="1" outlineLevel="1">
      <c r="A944" s="13">
        <v>0.025600000000000088</v>
      </c>
      <c r="B944" s="1">
        <v>1072</v>
      </c>
      <c r="C944" s="11">
        <f t="shared" si="57"/>
        <v>1037.542028938254</v>
      </c>
      <c r="D944" s="10"/>
      <c r="E944" s="10">
        <f aca="true" t="shared" si="59" ref="E944:E1007">(1/(0.9674*A944)^3.833)</f>
        <v>1433468.3109074533</v>
      </c>
      <c r="F944" s="10">
        <f t="shared" si="54"/>
        <v>14.175606760353508</v>
      </c>
      <c r="G944" s="12">
        <f aca="true" t="shared" si="60" ref="G944:G1007">C944-B944</f>
        <v>-34.45797106174609</v>
      </c>
      <c r="H944" s="13">
        <f t="shared" si="58"/>
        <v>0.01985995608301751</v>
      </c>
      <c r="I944">
        <f aca="true" t="shared" si="61" ref="I944:I1007">(B944-482)/39.19</f>
        <v>15.054860933911714</v>
      </c>
      <c r="J944">
        <f t="shared" si="55"/>
        <v>3340790.470917073</v>
      </c>
      <c r="K944">
        <f t="shared" si="56"/>
        <v>2.993303557063524E-07</v>
      </c>
      <c r="M944" s="15">
        <f aca="true" t="shared" si="62" ref="M944:M1007">A944-H944</f>
        <v>0.005740043916982577</v>
      </c>
      <c r="N944" s="19">
        <f aca="true" t="shared" si="63" ref="N944:N1007">M944/A944</f>
        <v>0.22422046550713115</v>
      </c>
    </row>
    <row r="945" spans="1:14" ht="15.75" hidden="1" outlineLevel="1">
      <c r="A945" s="13">
        <v>0.025800000000000087</v>
      </c>
      <c r="B945" s="1">
        <v>1071</v>
      </c>
      <c r="C945" s="11">
        <f t="shared" si="57"/>
        <v>1036.3730317827853</v>
      </c>
      <c r="D945" s="10"/>
      <c r="E945" s="10">
        <f t="shared" si="59"/>
        <v>1391340.8962201823</v>
      </c>
      <c r="F945" s="10">
        <f aca="true" t="shared" si="64" ref="F945:F1008">LN(E945-1)</f>
        <v>14.1457777949167</v>
      </c>
      <c r="G945" s="12">
        <f t="shared" si="60"/>
        <v>-34.62696821721465</v>
      </c>
      <c r="H945" s="13">
        <f t="shared" si="58"/>
        <v>0.019992607058762296</v>
      </c>
      <c r="I945">
        <f t="shared" si="61"/>
        <v>15.029344220464406</v>
      </c>
      <c r="J945">
        <f aca="true" t="shared" si="65" ref="J945:J1008">(EXP(I945)+1)*0.9674</f>
        <v>3256622.9090082133</v>
      </c>
      <c r="K945">
        <f aca="true" t="shared" si="66" ref="K945:K1008">1/J945</f>
        <v>3.07066561877299E-07</v>
      </c>
      <c r="M945" s="15">
        <f t="shared" si="62"/>
        <v>0.005807392941237791</v>
      </c>
      <c r="N945" s="19">
        <f t="shared" si="63"/>
        <v>0.22509274966037873</v>
      </c>
    </row>
    <row r="946" spans="1:14" ht="15.75" hidden="1" outlineLevel="1">
      <c r="A946" s="13">
        <v>0.026000000000000086</v>
      </c>
      <c r="B946" s="1">
        <v>1070</v>
      </c>
      <c r="C946" s="11">
        <f t="shared" si="57"/>
        <v>1035.2130616976688</v>
      </c>
      <c r="D946" s="10"/>
      <c r="E946" s="10">
        <f t="shared" si="59"/>
        <v>1350762.6420847506</v>
      </c>
      <c r="F946" s="10">
        <f t="shared" si="64"/>
        <v>14.11617917064733</v>
      </c>
      <c r="G946" s="12">
        <f t="shared" si="60"/>
        <v>-34.78693830233124</v>
      </c>
      <c r="H946" s="13">
        <f t="shared" si="58"/>
        <v>0.02012614405163231</v>
      </c>
      <c r="I946">
        <f t="shared" si="61"/>
        <v>15.003827507017098</v>
      </c>
      <c r="J946">
        <f t="shared" si="65"/>
        <v>3174575.8573770057</v>
      </c>
      <c r="K946">
        <f t="shared" si="66"/>
        <v>3.150027105750909E-07</v>
      </c>
      <c r="M946" s="15">
        <f t="shared" si="62"/>
        <v>0.005873855948367774</v>
      </c>
      <c r="N946" s="19">
        <f t="shared" si="63"/>
        <v>0.22591753647568286</v>
      </c>
    </row>
    <row r="947" spans="1:14" ht="15.75" hidden="1" outlineLevel="1">
      <c r="A947" s="13">
        <v>0.026200000000000084</v>
      </c>
      <c r="B947" s="1">
        <v>1069</v>
      </c>
      <c r="C947" s="11">
        <f t="shared" si="57"/>
        <v>1034.061980334408</v>
      </c>
      <c r="D947" s="10"/>
      <c r="E947" s="10">
        <f t="shared" si="59"/>
        <v>1311665.3137760982</v>
      </c>
      <c r="F947" s="10">
        <f t="shared" si="64"/>
        <v>14.086807357346462</v>
      </c>
      <c r="G947" s="12">
        <f t="shared" si="60"/>
        <v>-34.93801966559204</v>
      </c>
      <c r="H947" s="13">
        <f t="shared" si="58"/>
        <v>0.020260572979578305</v>
      </c>
      <c r="I947">
        <f t="shared" si="61"/>
        <v>14.97831079356979</v>
      </c>
      <c r="J947">
        <f t="shared" si="65"/>
        <v>3094595.892070854</v>
      </c>
      <c r="K947">
        <f t="shared" si="66"/>
        <v>3.2314396931833835E-07</v>
      </c>
      <c r="M947" s="15">
        <f t="shared" si="62"/>
        <v>0.0059394270204217794</v>
      </c>
      <c r="N947" s="19">
        <f t="shared" si="63"/>
        <v>0.22669568780235727</v>
      </c>
    </row>
    <row r="948" spans="1:14" ht="15.75" hidden="1" outlineLevel="1">
      <c r="A948" s="13">
        <v>0.026400000000000083</v>
      </c>
      <c r="B948" s="1">
        <v>1068</v>
      </c>
      <c r="C948" s="11">
        <f t="shared" si="57"/>
        <v>1032.9196525007994</v>
      </c>
      <c r="D948" s="10"/>
      <c r="E948" s="10">
        <f t="shared" si="59"/>
        <v>1273984.170875829</v>
      </c>
      <c r="F948" s="10">
        <f t="shared" si="64"/>
        <v>14.057658905353394</v>
      </c>
      <c r="G948" s="12">
        <f t="shared" si="60"/>
        <v>-35.08034749920057</v>
      </c>
      <c r="H948" s="13">
        <f t="shared" si="58"/>
        <v>0.020395899800077548</v>
      </c>
      <c r="I948">
        <f t="shared" si="61"/>
        <v>14.952794080122482</v>
      </c>
      <c r="J948">
        <f t="shared" si="65"/>
        <v>3016630.9350956036</v>
      </c>
      <c r="K948">
        <f t="shared" si="66"/>
        <v>3.3149563918010666E-07</v>
      </c>
      <c r="M948" s="15">
        <f t="shared" si="62"/>
        <v>0.006004100199922535</v>
      </c>
      <c r="N948" s="19">
        <f t="shared" si="63"/>
        <v>0.2274280378758529</v>
      </c>
    </row>
    <row r="949" spans="1:14" ht="15.75" hidden="1" outlineLevel="1">
      <c r="A949" s="13">
        <v>0.026600000000000082</v>
      </c>
      <c r="B949" s="1">
        <v>1067</v>
      </c>
      <c r="C949" s="11">
        <f t="shared" si="57"/>
        <v>1031.7859460656477</v>
      </c>
      <c r="D949" s="10"/>
      <c r="E949" s="10">
        <f t="shared" si="59"/>
        <v>1237657.763668871</v>
      </c>
      <c r="F949" s="10">
        <f t="shared" si="64"/>
        <v>14.028730443114258</v>
      </c>
      <c r="G949" s="12">
        <f t="shared" si="60"/>
        <v>-35.21405393435225</v>
      </c>
      <c r="H949" s="13">
        <f t="shared" si="58"/>
        <v>0.020532130510397806</v>
      </c>
      <c r="I949">
        <f t="shared" si="61"/>
        <v>14.927277366675174</v>
      </c>
      <c r="J949">
        <f t="shared" si="65"/>
        <v>2940630.2205055817</v>
      </c>
      <c r="K949">
        <f t="shared" si="66"/>
        <v>3.400631582396206E-07</v>
      </c>
      <c r="M949" s="15">
        <f t="shared" si="62"/>
        <v>0.006067869489602275</v>
      </c>
      <c r="N949" s="19">
        <f t="shared" si="63"/>
        <v>0.2281153943459495</v>
      </c>
    </row>
    <row r="950" spans="1:14" ht="15.75" hidden="1" outlineLevel="1">
      <c r="A950" s="13">
        <v>0.02680000000000008</v>
      </c>
      <c r="B950" s="1">
        <v>1066</v>
      </c>
      <c r="C950" s="11">
        <f t="shared" si="57"/>
        <v>1030.6607318670453</v>
      </c>
      <c r="D950" s="10"/>
      <c r="E950" s="10">
        <f t="shared" si="59"/>
        <v>1202627.742819094</v>
      </c>
      <c r="F950" s="10">
        <f t="shared" si="64"/>
        <v>14.000018674841682</v>
      </c>
      <c r="G950" s="12">
        <f t="shared" si="60"/>
        <v>-35.33926813295466</v>
      </c>
      <c r="H950" s="13">
        <f t="shared" si="58"/>
        <v>0.02066927114786305</v>
      </c>
      <c r="I950">
        <f t="shared" si="61"/>
        <v>14.901760653227866</v>
      </c>
      <c r="J950">
        <f t="shared" si="65"/>
        <v>2866544.261347963</v>
      </c>
      <c r="K950">
        <f t="shared" si="66"/>
        <v>3.4885210512317724E-07</v>
      </c>
      <c r="M950" s="15">
        <f t="shared" si="62"/>
        <v>0.0061307288521370296</v>
      </c>
      <c r="N950" s="19">
        <f t="shared" si="63"/>
        <v>0.2287585392588437</v>
      </c>
    </row>
    <row r="951" spans="1:14" ht="15.75" hidden="1" outlineLevel="1">
      <c r="A951" s="13">
        <v>0.02700000000000008</v>
      </c>
      <c r="B951" s="1">
        <v>1065</v>
      </c>
      <c r="C951" s="11">
        <f t="shared" si="57"/>
        <v>1029.543883624066</v>
      </c>
      <c r="D951" s="10"/>
      <c r="E951" s="10">
        <f t="shared" si="59"/>
        <v>1168838.6813668879</v>
      </c>
      <c r="F951" s="10">
        <f t="shared" si="64"/>
        <v>13.971520378261449</v>
      </c>
      <c r="G951" s="12">
        <f t="shared" si="60"/>
        <v>-35.456116375934016</v>
      </c>
      <c r="H951" s="13">
        <f t="shared" si="58"/>
        <v>0.02080732779012101</v>
      </c>
      <c r="I951">
        <f t="shared" si="61"/>
        <v>14.876243939780558</v>
      </c>
      <c r="J951">
        <f t="shared" si="65"/>
        <v>2794324.8174399314</v>
      </c>
      <c r="K951">
        <f t="shared" si="66"/>
        <v>3.5786820263657364E-07</v>
      </c>
      <c r="M951" s="15">
        <f t="shared" si="62"/>
        <v>0.006192672209879069</v>
      </c>
      <c r="N951" s="19">
        <f t="shared" si="63"/>
        <v>0.22935822999552039</v>
      </c>
    </row>
    <row r="952" spans="1:14" ht="15.75" hidden="1" outlineLevel="1">
      <c r="A952" s="13">
        <v>0.02720000000000008</v>
      </c>
      <c r="B952" s="1">
        <v>1064</v>
      </c>
      <c r="C952" s="11">
        <f t="shared" si="57"/>
        <v>1028.4352778517145</v>
      </c>
      <c r="D952" s="10"/>
      <c r="E952" s="10">
        <f t="shared" si="59"/>
        <v>1136237.9081671275</v>
      </c>
      <c r="F952" s="10">
        <f t="shared" si="64"/>
        <v>13.943232402442323</v>
      </c>
      <c r="G952" s="12">
        <f t="shared" si="60"/>
        <v>-35.564722148285455</v>
      </c>
      <c r="H952" s="13">
        <f t="shared" si="58"/>
        <v>0.020946306555412377</v>
      </c>
      <c r="I952">
        <f t="shared" si="61"/>
        <v>14.85072722633325</v>
      </c>
      <c r="J952">
        <f t="shared" si="65"/>
        <v>2723924.863957667</v>
      </c>
      <c r="K952">
        <f t="shared" si="66"/>
        <v>3.6711732149141293E-07</v>
      </c>
      <c r="M952" s="15">
        <f t="shared" si="62"/>
        <v>0.006253693444587701</v>
      </c>
      <c r="N952" s="19">
        <f t="shared" si="63"/>
        <v>0.22991520016866482</v>
      </c>
    </row>
    <row r="953" spans="1:14" ht="15.75" hidden="1" outlineLevel="1">
      <c r="A953" s="13">
        <v>0.027400000000000077</v>
      </c>
      <c r="B953" s="1">
        <v>1063</v>
      </c>
      <c r="C953" s="11">
        <f t="shared" si="57"/>
        <v>1027.3347937789931</v>
      </c>
      <c r="D953" s="10"/>
      <c r="E953" s="10">
        <f t="shared" si="59"/>
        <v>1104775.3519548874</v>
      </c>
      <c r="F953" s="10">
        <f t="shared" si="64"/>
        <v>13.915151665705363</v>
      </c>
      <c r="G953" s="12">
        <f t="shared" si="60"/>
        <v>-35.66520622100688</v>
      </c>
      <c r="H953" s="13">
        <f t="shared" si="58"/>
        <v>0.021086213602841967</v>
      </c>
      <c r="I953">
        <f t="shared" si="61"/>
        <v>14.825210512885942</v>
      </c>
      <c r="J953">
        <f t="shared" si="65"/>
        <v>2655298.5608166945</v>
      </c>
      <c r="K953">
        <f t="shared" si="66"/>
        <v>3.7660548412771643E-07</v>
      </c>
      <c r="M953" s="15">
        <f t="shared" si="62"/>
        <v>0.00631378639715811</v>
      </c>
      <c r="N953" s="19">
        <f t="shared" si="63"/>
        <v>0.23043016048022236</v>
      </c>
    </row>
    <row r="954" spans="1:14" ht="15.75" hidden="1" outlineLevel="1">
      <c r="A954" s="13">
        <v>0.027600000000000076</v>
      </c>
      <c r="B954" s="1">
        <v>1062</v>
      </c>
      <c r="C954" s="11">
        <f t="shared" si="57"/>
        <v>1026.242313269947</v>
      </c>
      <c r="D954" s="10"/>
      <c r="E954" s="10">
        <f t="shared" si="59"/>
        <v>1074403.3952894786</v>
      </c>
      <c r="F954" s="10">
        <f t="shared" si="64"/>
        <v>13.887275153609266</v>
      </c>
      <c r="G954" s="12">
        <f t="shared" si="60"/>
        <v>-35.75768673005291</v>
      </c>
      <c r="H954" s="13">
        <f t="shared" si="58"/>
        <v>0.02122705513265154</v>
      </c>
      <c r="I954">
        <f t="shared" si="61"/>
        <v>14.799693799438634</v>
      </c>
      <c r="J954">
        <f t="shared" si="65"/>
        <v>2588401.2228236655</v>
      </c>
      <c r="K954">
        <f t="shared" si="66"/>
        <v>3.8633886863533016E-07</v>
      </c>
      <c r="M954" s="15">
        <f t="shared" si="62"/>
        <v>0.006372944867348535</v>
      </c>
      <c r="N954" s="19">
        <f t="shared" si="63"/>
        <v>0.23090379954161297</v>
      </c>
    </row>
    <row r="955" spans="1:14" ht="15.75" hidden="1" outlineLevel="1">
      <c r="A955" s="13">
        <v>0.027800000000000075</v>
      </c>
      <c r="B955" s="1">
        <v>1061</v>
      </c>
      <c r="C955" s="11">
        <f t="shared" si="57"/>
        <v>1025.1577207475607</v>
      </c>
      <c r="D955" s="10"/>
      <c r="E955" s="10">
        <f t="shared" si="59"/>
        <v>1045076.7376850835</v>
      </c>
      <c r="F955" s="10">
        <f t="shared" si="64"/>
        <v>13.85959991700844</v>
      </c>
      <c r="G955" s="12">
        <f t="shared" si="60"/>
        <v>-35.84227925243931</v>
      </c>
      <c r="H955" s="13">
        <f t="shared" si="58"/>
        <v>0.021368837386494602</v>
      </c>
      <c r="I955">
        <f t="shared" si="61"/>
        <v>14.774177085991326</v>
      </c>
      <c r="J955">
        <f t="shared" si="65"/>
        <v>2523189.290580127</v>
      </c>
      <c r="K955">
        <f t="shared" si="66"/>
        <v>3.9632381277667913E-07</v>
      </c>
      <c r="M955" s="15">
        <f t="shared" si="62"/>
        <v>0.006431162613505473</v>
      </c>
      <c r="N955" s="19">
        <f t="shared" si="63"/>
        <v>0.23133678465846963</v>
      </c>
    </row>
    <row r="956" spans="1:14" ht="15.75" hidden="1" outlineLevel="1">
      <c r="A956" s="13">
        <v>0.028000000000000073</v>
      </c>
      <c r="B956" s="1">
        <v>1060</v>
      </c>
      <c r="C956" s="11">
        <f t="shared" si="57"/>
        <v>1024.0809031203808</v>
      </c>
      <c r="D956" s="10"/>
      <c r="E956" s="10">
        <f t="shared" si="59"/>
        <v>1016752.267289385</v>
      </c>
      <c r="F956" s="10">
        <f t="shared" si="64"/>
        <v>13.832123070180678</v>
      </c>
      <c r="G956" s="12">
        <f t="shared" si="60"/>
        <v>-35.91909687961925</v>
      </c>
      <c r="H956" s="13">
        <f t="shared" si="58"/>
        <v>0.021511566647712834</v>
      </c>
      <c r="I956">
        <f t="shared" si="61"/>
        <v>14.748660372544018</v>
      </c>
      <c r="J956">
        <f t="shared" si="65"/>
        <v>2459620.302119346</v>
      </c>
      <c r="K956">
        <f t="shared" si="66"/>
        <v>4.065668181134886E-07</v>
      </c>
      <c r="M956" s="15">
        <f t="shared" si="62"/>
        <v>0.006488433352287239</v>
      </c>
      <c r="N956" s="19">
        <f t="shared" si="63"/>
        <v>0.2317297625816865</v>
      </c>
    </row>
    <row r="957" spans="1:14" ht="15.75" hidden="1" outlineLevel="1">
      <c r="A957" s="13">
        <v>0.028200000000000072</v>
      </c>
      <c r="B957" s="1">
        <v>1059</v>
      </c>
      <c r="C957" s="11">
        <f t="shared" si="57"/>
        <v>1023.0117497117518</v>
      </c>
      <c r="D957" s="10"/>
      <c r="E957" s="10">
        <f t="shared" si="59"/>
        <v>989388.9405200253</v>
      </c>
      <c r="F957" s="10">
        <f t="shared" si="64"/>
        <v>13.80484178902148</v>
      </c>
      <c r="G957" s="12">
        <f t="shared" si="60"/>
        <v>-35.988250288248196</v>
      </c>
      <c r="H957" s="13">
        <f t="shared" si="58"/>
        <v>0.0216552492416146</v>
      </c>
      <c r="I957">
        <f t="shared" si="61"/>
        <v>14.72314365909671</v>
      </c>
      <c r="J957">
        <f t="shared" si="65"/>
        <v>2397652.8652577074</v>
      </c>
      <c r="K957">
        <f t="shared" si="66"/>
        <v>4.170745542401597E-07</v>
      </c>
      <c r="M957" s="15">
        <f t="shared" si="62"/>
        <v>0.006544750758385471</v>
      </c>
      <c r="N957" s="19">
        <f t="shared" si="63"/>
        <v>0.23208336022643455</v>
      </c>
    </row>
    <row r="958" spans="1:14" ht="15.75" hidden="1" outlineLevel="1">
      <c r="A958" s="13">
        <v>0.02840000000000007</v>
      </c>
      <c r="B958" s="1">
        <v>1058</v>
      </c>
      <c r="C958" s="11">
        <f t="shared" si="57"/>
        <v>1021.950152191552</v>
      </c>
      <c r="D958" s="10"/>
      <c r="E958" s="10">
        <f t="shared" si="59"/>
        <v>962947.6691133804</v>
      </c>
      <c r="F958" s="10">
        <f t="shared" si="64"/>
        <v>13.777753309302168</v>
      </c>
      <c r="G958" s="12">
        <f t="shared" si="60"/>
        <v>-36.04984780844802</v>
      </c>
      <c r="H958" s="13">
        <f t="shared" si="58"/>
        <v>0.02179989153575511</v>
      </c>
      <c r="I958">
        <f t="shared" si="61"/>
        <v>14.697626945649402</v>
      </c>
      <c r="J958">
        <f t="shared" si="65"/>
        <v>2337246.6306426916</v>
      </c>
      <c r="K958">
        <f t="shared" si="66"/>
        <v>4.27853863126555E-07</v>
      </c>
      <c r="M958" s="15">
        <f t="shared" si="62"/>
        <v>0.006600108464244962</v>
      </c>
      <c r="N958" s="19">
        <f t="shared" si="63"/>
        <v>0.23239818536073753</v>
      </c>
    </row>
    <row r="959" spans="1:14" ht="15.75" hidden="1" outlineLevel="1">
      <c r="A959" s="13">
        <v>0.02860000000000007</v>
      </c>
      <c r="B959" s="1">
        <v>1057</v>
      </c>
      <c r="C959" s="11">
        <f t="shared" si="57"/>
        <v>1020.8960045103237</v>
      </c>
      <c r="D959" s="10"/>
      <c r="E959" s="10">
        <f t="shared" si="59"/>
        <v>937391.2140810098</v>
      </c>
      <c r="F959" s="10">
        <f t="shared" si="64"/>
        <v>13.750854924989124</v>
      </c>
      <c r="G959" s="12">
        <f t="shared" si="60"/>
        <v>-36.10399548967632</v>
      </c>
      <c r="H959" s="13">
        <f t="shared" si="58"/>
        <v>0.021945499940218615</v>
      </c>
      <c r="I959">
        <f t="shared" si="61"/>
        <v>14.672110232202094</v>
      </c>
      <c r="J959">
        <f t="shared" si="65"/>
        <v>2278362.265479878</v>
      </c>
      <c r="K959">
        <f t="shared" si="66"/>
        <v>4.3891176357302244E-07</v>
      </c>
      <c r="M959" s="15">
        <f t="shared" si="62"/>
        <v>0.006654500059781455</v>
      </c>
      <c r="N959" s="19">
        <f t="shared" si="63"/>
        <v>0.23267482726508526</v>
      </c>
    </row>
    <row r="960" spans="1:14" ht="15.75" hidden="1" outlineLevel="1">
      <c r="A960" s="13">
        <v>0.02880000000000007</v>
      </c>
      <c r="B960" s="1">
        <v>1056</v>
      </c>
      <c r="C960" s="11">
        <f t="shared" si="57"/>
        <v>1019.8492028357001</v>
      </c>
      <c r="D960" s="10"/>
      <c r="E960" s="10">
        <f t="shared" si="59"/>
        <v>912684.0861067632</v>
      </c>
      <c r="F960" s="10">
        <f t="shared" si="64"/>
        <v>13.72414398662159</v>
      </c>
      <c r="G960" s="12">
        <f t="shared" si="60"/>
        <v>-36.15079716429989</v>
      </c>
      <c r="H960" s="13">
        <f t="shared" si="58"/>
        <v>0.022092080907902326</v>
      </c>
      <c r="I960">
        <f t="shared" si="61"/>
        <v>14.646593518754786</v>
      </c>
      <c r="J960">
        <f t="shared" si="65"/>
        <v>2220961.4279218684</v>
      </c>
      <c r="K960">
        <f t="shared" si="66"/>
        <v>4.502554557805581E-07</v>
      </c>
      <c r="M960" s="15">
        <f t="shared" si="62"/>
        <v>0.006707919092097742</v>
      </c>
      <c r="N960" s="19">
        <f t="shared" si="63"/>
        <v>0.23291385736450437</v>
      </c>
    </row>
    <row r="961" spans="1:14" ht="15.75" hidden="1" outlineLevel="1">
      <c r="A961" s="13">
        <v>0.029000000000000067</v>
      </c>
      <c r="B961" s="1">
        <v>1055</v>
      </c>
      <c r="C961" s="11">
        <f t="shared" si="57"/>
        <v>1018.8096454910306</v>
      </c>
      <c r="D961" s="10"/>
      <c r="E961" s="10">
        <f t="shared" si="59"/>
        <v>888792.4519520489</v>
      </c>
      <c r="F961" s="10">
        <f t="shared" si="64"/>
        <v>13.697617899745612</v>
      </c>
      <c r="G961" s="12">
        <f t="shared" si="60"/>
        <v>-36.19035450896945</v>
      </c>
      <c r="H961" s="13">
        <f t="shared" si="58"/>
        <v>0.022239640934802348</v>
      </c>
      <c r="I961">
        <f t="shared" si="61"/>
        <v>14.621076805307478</v>
      </c>
      <c r="J961">
        <f t="shared" si="65"/>
        <v>2165006.742102451</v>
      </c>
      <c r="K961">
        <f t="shared" si="66"/>
        <v>4.6189232603908383E-07</v>
      </c>
      <c r="M961" s="15">
        <f t="shared" si="62"/>
        <v>0.006760359065197719</v>
      </c>
      <c r="N961" s="19">
        <f t="shared" si="63"/>
        <v>0.23311582983440357</v>
      </c>
    </row>
    <row r="962" spans="1:14" ht="15.75" hidden="1" outlineLevel="1">
      <c r="A962" s="13">
        <v>0.029200000000000066</v>
      </c>
      <c r="B962" s="1">
        <v>1054</v>
      </c>
      <c r="C962" s="11">
        <f aca="true" t="shared" si="67" ref="C962:C1025">39.19*F962+482</f>
        <v>1017.7772328961162</v>
      </c>
      <c r="D962" s="10"/>
      <c r="E962" s="10">
        <f t="shared" si="59"/>
        <v>865684.0464685522</v>
      </c>
      <c r="F962" s="10">
        <f t="shared" si="64"/>
        <v>13.67127412340179</v>
      </c>
      <c r="G962" s="12">
        <f t="shared" si="60"/>
        <v>-36.222767103883825</v>
      </c>
      <c r="H962" s="13">
        <f t="shared" si="58"/>
        <v>0.02238818656030153</v>
      </c>
      <c r="I962">
        <f t="shared" si="61"/>
        <v>14.59556009186017</v>
      </c>
      <c r="J962">
        <f t="shared" si="65"/>
        <v>2110461.7737997584</v>
      </c>
      <c r="K962">
        <f t="shared" si="66"/>
        <v>4.7382995153689076E-07</v>
      </c>
      <c r="M962" s="15">
        <f t="shared" si="62"/>
        <v>0.006811813439698538</v>
      </c>
      <c r="N962" s="19">
        <f t="shared" si="63"/>
        <v>0.23328128218145625</v>
      </c>
    </row>
    <row r="963" spans="1:14" ht="15.75" hidden="1" outlineLevel="1">
      <c r="A963" s="13">
        <v>0.029400000000000065</v>
      </c>
      <c r="B963" s="1">
        <v>1053</v>
      </c>
      <c r="C963" s="11">
        <f t="shared" si="67"/>
        <v>1016.7518675099676</v>
      </c>
      <c r="D963" s="10"/>
      <c r="E963" s="10">
        <f t="shared" si="59"/>
        <v>843328.0898469497</v>
      </c>
      <c r="F963" s="10">
        <f t="shared" si="64"/>
        <v>13.645110168664651</v>
      </c>
      <c r="G963" s="12">
        <f t="shared" si="60"/>
        <v>-36.24813249003239</v>
      </c>
      <c r="H963" s="13">
        <f t="shared" si="58"/>
        <v>0.02253772436745909</v>
      </c>
      <c r="I963">
        <f t="shared" si="61"/>
        <v>14.570043378412862</v>
      </c>
      <c r="J963">
        <f t="shared" si="65"/>
        <v>2057291.006712557</v>
      </c>
      <c r="K963">
        <f t="shared" si="66"/>
        <v>4.860761052943829E-07</v>
      </c>
      <c r="M963" s="15">
        <f t="shared" si="62"/>
        <v>0.0068622756325409755</v>
      </c>
      <c r="N963" s="19">
        <f t="shared" si="63"/>
        <v>0.23341073580071295</v>
      </c>
    </row>
    <row r="964" spans="1:14" ht="15.75" hidden="1" outlineLevel="1">
      <c r="A964" s="13">
        <v>0.029600000000000064</v>
      </c>
      <c r="B964" s="1">
        <v>1052</v>
      </c>
      <c r="C964" s="11">
        <f t="shared" si="67"/>
        <v>1015.7334537755031</v>
      </c>
      <c r="D964" s="10"/>
      <c r="E964" s="10">
        <f t="shared" si="59"/>
        <v>821695.2097570662</v>
      </c>
      <c r="F964" s="10">
        <f t="shared" si="64"/>
        <v>13.619123597231516</v>
      </c>
      <c r="G964" s="12">
        <f t="shared" si="60"/>
        <v>-36.26654622449689</v>
      </c>
      <c r="H964" s="13">
        <f t="shared" si="58"/>
        <v>0.022688260983302382</v>
      </c>
      <c r="I964">
        <f t="shared" si="61"/>
        <v>14.544526664965554</v>
      </c>
      <c r="J964">
        <f t="shared" si="65"/>
        <v>2005459.8193342364</v>
      </c>
      <c r="K964">
        <f t="shared" si="66"/>
        <v>4.986387612253311E-07</v>
      </c>
      <c r="M964" s="15">
        <f t="shared" si="62"/>
        <v>0.0069117390166976815</v>
      </c>
      <c r="N964" s="19">
        <f t="shared" si="63"/>
        <v>0.23350469651005631</v>
      </c>
    </row>
    <row r="965" spans="1:14" ht="15.75" hidden="1" outlineLevel="1">
      <c r="A965" s="13">
        <v>0.029800000000000063</v>
      </c>
      <c r="B965" s="1">
        <v>1051</v>
      </c>
      <c r="C965" s="11">
        <f t="shared" si="67"/>
        <v>1014.7218980661089</v>
      </c>
      <c r="D965" s="10"/>
      <c r="E965" s="10">
        <f t="shared" si="59"/>
        <v>800757.3680597723</v>
      </c>
      <c r="F965" s="10">
        <f t="shared" si="64"/>
        <v>13.593312020058917</v>
      </c>
      <c r="G965" s="12">
        <f t="shared" si="60"/>
        <v>-36.278101933891094</v>
      </c>
      <c r="H965" s="13">
        <f t="shared" si="58"/>
        <v>0.022839803079120397</v>
      </c>
      <c r="I965">
        <f t="shared" si="61"/>
        <v>14.519009951518246</v>
      </c>
      <c r="J965">
        <f t="shared" si="65"/>
        <v>1954934.4624094304</v>
      </c>
      <c r="K965">
        <f t="shared" si="66"/>
        <v>5.115260993289328E-07</v>
      </c>
      <c r="M965" s="15">
        <f t="shared" si="62"/>
        <v>0.006960196920879666</v>
      </c>
      <c r="N965" s="19">
        <f t="shared" si="63"/>
        <v>0.23356365506307555</v>
      </c>
    </row>
    <row r="966" spans="1:14" ht="15.75" collapsed="1">
      <c r="A966" s="13">
        <v>0.03000000000000006</v>
      </c>
      <c r="B966" s="1">
        <v>1050</v>
      </c>
      <c r="C966" s="11">
        <f t="shared" si="67"/>
        <v>1013.7171086339872</v>
      </c>
      <c r="D966" s="10"/>
      <c r="E966" s="10">
        <f t="shared" si="59"/>
        <v>780487.7917937426</v>
      </c>
      <c r="F966" s="10">
        <f t="shared" si="64"/>
        <v>13.567673096044583</v>
      </c>
      <c r="G966" s="12">
        <f t="shared" si="60"/>
        <v>-36.28289136601279</v>
      </c>
      <c r="H966" s="13">
        <f t="shared" si="58"/>
        <v>0.022992357370759404</v>
      </c>
      <c r="I966">
        <f t="shared" si="61"/>
        <v>14.493493238070938</v>
      </c>
      <c r="J966">
        <f t="shared" si="65"/>
        <v>1905682.0369585943</v>
      </c>
      <c r="K966">
        <f t="shared" si="66"/>
        <v>5.247465110160596E-07</v>
      </c>
      <c r="M966" s="15">
        <f t="shared" si="62"/>
        <v>0.0070076426292406575</v>
      </c>
      <c r="N966" s="19">
        <f t="shared" si="63"/>
        <v>0.23358808764135477</v>
      </c>
    </row>
    <row r="967" spans="1:14" ht="15.75" hidden="1" outlineLevel="1">
      <c r="A967" s="13">
        <v>0.03020000000000006</v>
      </c>
      <c r="B967" s="1">
        <v>1049</v>
      </c>
      <c r="C967" s="11">
        <f t="shared" si="67"/>
        <v>1012.7189955602194</v>
      </c>
      <c r="D967" s="10"/>
      <c r="E967" s="10">
        <f t="shared" si="59"/>
        <v>760860.9081613412</v>
      </c>
      <c r="F967" s="10">
        <f t="shared" si="64"/>
        <v>13.542204530753239</v>
      </c>
      <c r="G967" s="12">
        <f t="shared" si="60"/>
        <v>-36.281004439780645</v>
      </c>
      <c r="H967" s="13">
        <f t="shared" si="58"/>
        <v>0.023145930618920403</v>
      </c>
      <c r="I967">
        <f t="shared" si="61"/>
        <v>14.46797652462363</v>
      </c>
      <c r="J967">
        <f t="shared" si="65"/>
        <v>1857670.4728562306</v>
      </c>
      <c r="K967">
        <f t="shared" si="66"/>
        <v>5.383086045731602E-07</v>
      </c>
      <c r="M967" s="15">
        <f t="shared" si="62"/>
        <v>0.007054069381079657</v>
      </c>
      <c r="N967" s="19">
        <f t="shared" si="63"/>
        <v>0.2335784563271405</v>
      </c>
    </row>
    <row r="968" spans="1:14" ht="15.75" hidden="1" outlineLevel="1">
      <c r="A968" s="13">
        <v>0.03040000000000006</v>
      </c>
      <c r="B968" s="1">
        <v>1048</v>
      </c>
      <c r="C968" s="11">
        <f t="shared" si="67"/>
        <v>1011.7274707064781</v>
      </c>
      <c r="D968" s="10"/>
      <c r="E968" s="10">
        <f t="shared" si="59"/>
        <v>741852.2832573191</v>
      </c>
      <c r="F968" s="10">
        <f t="shared" si="64"/>
        <v>13.516904075184438</v>
      </c>
      <c r="G968" s="12">
        <f t="shared" si="60"/>
        <v>-36.27252929352187</v>
      </c>
      <c r="H968" s="13">
        <f t="shared" si="58"/>
        <v>0.02330052962945874</v>
      </c>
      <c r="I968">
        <f t="shared" si="61"/>
        <v>14.442459811176322</v>
      </c>
      <c r="J968">
        <f t="shared" si="65"/>
        <v>1810868.5079488088</v>
      </c>
      <c r="K968">
        <f t="shared" si="66"/>
        <v>5.522212107673744E-07</v>
      </c>
      <c r="M968" s="15">
        <f t="shared" si="62"/>
        <v>0.00709947037054132</v>
      </c>
      <c r="N968" s="19">
        <f t="shared" si="63"/>
        <v>0.2335352095572798</v>
      </c>
    </row>
    <row r="969" spans="1:14" ht="15.75" hidden="1" outlineLevel="1">
      <c r="A969" s="13">
        <v>0.030600000000000058</v>
      </c>
      <c r="B969" s="1">
        <v>1047</v>
      </c>
      <c r="C969" s="11">
        <f t="shared" si="67"/>
        <v>1010.7424476683227</v>
      </c>
      <c r="D969" s="10"/>
      <c r="E969" s="10">
        <f t="shared" si="59"/>
        <v>723438.5643020517</v>
      </c>
      <c r="F969" s="10">
        <f t="shared" si="64"/>
        <v>13.491769524580832</v>
      </c>
      <c r="G969" s="12">
        <f t="shared" si="60"/>
        <v>-36.25755233167729</v>
      </c>
      <c r="H969" s="13">
        <f t="shared" si="58"/>
        <v>0.02345616125368554</v>
      </c>
      <c r="I969">
        <f t="shared" si="61"/>
        <v>14.416943097729014</v>
      </c>
      <c r="J969">
        <f t="shared" si="65"/>
        <v>1765245.6676987938</v>
      </c>
      <c r="K969">
        <f t="shared" si="66"/>
        <v>5.664933885965108E-07</v>
      </c>
      <c r="M969" s="15">
        <f t="shared" si="62"/>
        <v>0.007143838746314517</v>
      </c>
      <c r="N969" s="19">
        <f t="shared" si="63"/>
        <v>0.2334587825592975</v>
      </c>
    </row>
    <row r="970" spans="1:14" ht="15.75" hidden="1" outlineLevel="1">
      <c r="A970" s="13">
        <v>0.030800000000000056</v>
      </c>
      <c r="B970" s="1">
        <v>1046</v>
      </c>
      <c r="C970" s="11">
        <f t="shared" si="67"/>
        <v>1009.763841730015</v>
      </c>
      <c r="D970" s="10"/>
      <c r="E970" s="10">
        <f t="shared" si="59"/>
        <v>705597.4251575536</v>
      </c>
      <c r="F970" s="10">
        <f t="shared" si="64"/>
        <v>13.466798717275198</v>
      </c>
      <c r="G970" s="12">
        <f t="shared" si="60"/>
        <v>-36.236158269985026</v>
      </c>
      <c r="H970" s="13">
        <f t="shared" si="58"/>
        <v>0.023612832388671245</v>
      </c>
      <c r="I970">
        <f t="shared" si="61"/>
        <v>14.391426384281706</v>
      </c>
      <c r="J970">
        <f t="shared" si="65"/>
        <v>1720772.245341513</v>
      </c>
      <c r="K970">
        <f t="shared" si="66"/>
        <v>5.811344311876293E-07</v>
      </c>
      <c r="M970" s="15">
        <f t="shared" si="62"/>
        <v>0.007187167611328812</v>
      </c>
      <c r="N970" s="19">
        <f t="shared" si="63"/>
        <v>0.23334959777041553</v>
      </c>
    </row>
    <row r="971" spans="1:14" ht="15.75" hidden="1" outlineLevel="1">
      <c r="A971" s="13">
        <v>0.031000000000000055</v>
      </c>
      <c r="B971" s="1">
        <v>1045</v>
      </c>
      <c r="C971" s="11">
        <f t="shared" si="67"/>
        <v>1008.7915698207984</v>
      </c>
      <c r="D971" s="10"/>
      <c r="E971" s="10">
        <f t="shared" si="59"/>
        <v>688307.5149200051</v>
      </c>
      <c r="F971" s="10">
        <f t="shared" si="64"/>
        <v>13.441989533574851</v>
      </c>
      <c r="G971" s="12">
        <f t="shared" si="60"/>
        <v>-36.20843017920163</v>
      </c>
      <c r="H971" s="13">
        <f t="shared" si="58"/>
        <v>0.023770549977551226</v>
      </c>
      <c r="I971">
        <f t="shared" si="61"/>
        <v>14.365909670834398</v>
      </c>
      <c r="J971">
        <f t="shared" si="65"/>
        <v>1677419.282541955</v>
      </c>
      <c r="K971">
        <f t="shared" si="66"/>
        <v>5.961538718480712E-07</v>
      </c>
      <c r="M971" s="15">
        <f t="shared" si="62"/>
        <v>0.007229450022448829</v>
      </c>
      <c r="N971" s="19">
        <f t="shared" si="63"/>
        <v>0.2332080652402844</v>
      </c>
    </row>
    <row r="972" spans="1:14" ht="15.75" hidden="1" outlineLevel="1">
      <c r="A972" s="13">
        <v>0.031200000000000054</v>
      </c>
      <c r="B972" s="1">
        <v>1044</v>
      </c>
      <c r="C972" s="11">
        <f t="shared" si="67"/>
        <v>1007.8255504725823</v>
      </c>
      <c r="D972" s="10"/>
      <c r="E972" s="10">
        <f t="shared" si="59"/>
        <v>671548.4093965435</v>
      </c>
      <c r="F972" s="10">
        <f t="shared" si="64"/>
        <v>13.417339894681866</v>
      </c>
      <c r="G972" s="12">
        <f t="shared" si="60"/>
        <v>-36.174449527417664</v>
      </c>
      <c r="H972" s="13">
        <f t="shared" si="58"/>
        <v>0.023929321009833294</v>
      </c>
      <c r="I972">
        <f t="shared" si="61"/>
        <v>14.34039295738709</v>
      </c>
      <c r="J972">
        <f t="shared" si="65"/>
        <v>1635158.5505388964</v>
      </c>
      <c r="K972">
        <f t="shared" si="66"/>
        <v>6.11561490272874E-07</v>
      </c>
      <c r="M972" s="15">
        <f t="shared" si="62"/>
        <v>0.00727067899016676</v>
      </c>
      <c r="N972" s="19">
        <f t="shared" si="63"/>
        <v>0.233034583018165</v>
      </c>
    </row>
    <row r="973" spans="1:14" ht="15.75" hidden="1" outlineLevel="1">
      <c r="A973" s="13">
        <v>0.03140000000000005</v>
      </c>
      <c r="B973" s="1">
        <v>1043</v>
      </c>
      <c r="C973" s="11">
        <f t="shared" si="67"/>
        <v>1006.865703778979</v>
      </c>
      <c r="D973" s="10"/>
      <c r="E973" s="10">
        <f t="shared" si="59"/>
        <v>655300.5652873984</v>
      </c>
      <c r="F973" s="10">
        <f t="shared" si="64"/>
        <v>13.392847761647845</v>
      </c>
      <c r="G973" s="12">
        <f t="shared" si="60"/>
        <v>-36.13429622102103</v>
      </c>
      <c r="H973" s="13">
        <f t="shared" si="58"/>
        <v>0.024089152521707406</v>
      </c>
      <c r="I973">
        <f t="shared" si="61"/>
        <v>14.314876243939782</v>
      </c>
      <c r="J973">
        <f t="shared" si="65"/>
        <v>1593962.5317640842</v>
      </c>
      <c r="K973">
        <f t="shared" si="66"/>
        <v>6.273673189126166E-07</v>
      </c>
      <c r="M973" s="15">
        <f t="shared" si="62"/>
        <v>0.007310847478292647</v>
      </c>
      <c r="N973" s="19">
        <f t="shared" si="63"/>
        <v>0.23282953752524316</v>
      </c>
    </row>
    <row r="974" spans="1:14" ht="15.75" hidden="1" outlineLevel="1">
      <c r="A974" s="13">
        <v>0.03160000000000005</v>
      </c>
      <c r="B974" s="1">
        <v>1042</v>
      </c>
      <c r="C974" s="11">
        <f t="shared" si="67"/>
        <v>1005.9119513556403</v>
      </c>
      <c r="D974" s="10"/>
      <c r="E974" s="10">
        <f t="shared" si="59"/>
        <v>639545.2769064568</v>
      </c>
      <c r="F974" s="10">
        <f t="shared" si="64"/>
        <v>13.368511134361837</v>
      </c>
      <c r="G974" s="12">
        <f t="shared" si="60"/>
        <v>-36.088048644359674</v>
      </c>
      <c r="H974" s="13">
        <f t="shared" si="58"/>
        <v>0.02425005159635729</v>
      </c>
      <c r="I974">
        <f t="shared" si="61"/>
        <v>14.289359530492474</v>
      </c>
      <c r="J974">
        <f t="shared" si="65"/>
        <v>1553804.4019245007</v>
      </c>
      <c r="K974">
        <f t="shared" si="66"/>
        <v>6.435816495058365E-07</v>
      </c>
      <c r="M974" s="15">
        <f t="shared" si="62"/>
        <v>0.00734994840364276</v>
      </c>
      <c r="N974" s="19">
        <f t="shared" si="63"/>
        <v>0.2325933039127452</v>
      </c>
    </row>
    <row r="975" spans="1:14" ht="15.75" hidden="1" outlineLevel="1">
      <c r="A975" s="13">
        <v>0.03180000000000005</v>
      </c>
      <c r="B975" s="1">
        <v>1041</v>
      </c>
      <c r="C975" s="11">
        <f t="shared" si="67"/>
        <v>1004.9642163018459</v>
      </c>
      <c r="D975" s="10"/>
      <c r="E975" s="10">
        <f t="shared" si="59"/>
        <v>624264.6352847009</v>
      </c>
      <c r="F975" s="10">
        <f t="shared" si="64"/>
        <v>13.344328050570194</v>
      </c>
      <c r="G975" s="12">
        <f t="shared" si="60"/>
        <v>-36.03578369815409</v>
      </c>
      <c r="H975" s="13">
        <f t="shared" si="58"/>
        <v>0.02441202536427433</v>
      </c>
      <c r="I975">
        <f t="shared" si="61"/>
        <v>14.263842817045166</v>
      </c>
      <c r="J975">
        <f t="shared" si="65"/>
        <v>1514658.0125360463</v>
      </c>
      <c r="K975">
        <f t="shared" si="66"/>
        <v>6.602150397802762E-07</v>
      </c>
      <c r="M975" s="15">
        <f t="shared" si="62"/>
        <v>0.007387974635725721</v>
      </c>
      <c r="N975" s="19">
        <f t="shared" si="63"/>
        <v>0.23232624640646884</v>
      </c>
    </row>
    <row r="976" spans="1:14" ht="15.75" hidden="1" outlineLevel="1">
      <c r="A976" s="13">
        <v>0.03200000000000005</v>
      </c>
      <c r="B976" s="1">
        <v>1040</v>
      </c>
      <c r="C976" s="11">
        <f t="shared" si="67"/>
        <v>1004.0224231632955</v>
      </c>
      <c r="D976" s="10"/>
      <c r="E976" s="10">
        <f t="shared" si="59"/>
        <v>609441.4895113837</v>
      </c>
      <c r="F976" s="10">
        <f t="shared" si="64"/>
        <v>13.320296584927164</v>
      </c>
      <c r="G976" s="12">
        <f t="shared" si="60"/>
        <v>-35.97757683670454</v>
      </c>
      <c r="H976" s="13">
        <f aca="true" t="shared" si="68" ref="H976:H1039">POWER(K976,(1/3.833))</f>
        <v>0.02457508100357333</v>
      </c>
      <c r="I976">
        <f t="shared" si="61"/>
        <v>14.238326103597858</v>
      </c>
      <c r="J976">
        <f t="shared" si="65"/>
        <v>1476497.8738972703</v>
      </c>
      <c r="K976">
        <f t="shared" si="66"/>
        <v>6.772783203273184E-07</v>
      </c>
      <c r="M976" s="15">
        <f t="shared" si="62"/>
        <v>0.007424918996426718</v>
      </c>
      <c r="N976" s="19">
        <f t="shared" si="63"/>
        <v>0.23202871863833457</v>
      </c>
    </row>
    <row r="977" spans="1:14" ht="15.75" hidden="1" outlineLevel="1">
      <c r="A977" s="13">
        <v>0.03220000000000005</v>
      </c>
      <c r="B977" s="1">
        <v>1039</v>
      </c>
      <c r="C977" s="11">
        <f t="shared" si="67"/>
        <v>1003.086497896061</v>
      </c>
      <c r="D977" s="10"/>
      <c r="E977" s="10">
        <f t="shared" si="59"/>
        <v>595059.4101774587</v>
      </c>
      <c r="F977" s="10">
        <f t="shared" si="64"/>
        <v>13.296414848075045</v>
      </c>
      <c r="G977" s="12">
        <f t="shared" si="60"/>
        <v>-35.91350210393898</v>
      </c>
      <c r="H977" s="13">
        <f t="shared" si="68"/>
        <v>0.02473922574031063</v>
      </c>
      <c r="I977">
        <f t="shared" si="61"/>
        <v>14.21280939015055</v>
      </c>
      <c r="J977">
        <f t="shared" si="65"/>
        <v>1439299.1384920562</v>
      </c>
      <c r="K977">
        <f t="shared" si="66"/>
        <v>6.947826016540892E-07</v>
      </c>
      <c r="M977" s="15">
        <f t="shared" si="62"/>
        <v>0.007460774259689419</v>
      </c>
      <c r="N977" s="19">
        <f t="shared" si="63"/>
        <v>0.23170106396550957</v>
      </c>
    </row>
    <row r="978" spans="1:14" ht="15.75" hidden="1" outlineLevel="1">
      <c r="A978" s="13">
        <v>0.03240000000000005</v>
      </c>
      <c r="B978" s="1">
        <v>1038</v>
      </c>
      <c r="C978" s="11">
        <f t="shared" si="67"/>
        <v>1002.1563678316531</v>
      </c>
      <c r="D978" s="10"/>
      <c r="E978" s="10">
        <f t="shared" si="59"/>
        <v>581102.654794799</v>
      </c>
      <c r="F978" s="10">
        <f t="shared" si="64"/>
        <v>13.272680985752825</v>
      </c>
      <c r="G978" s="12">
        <f t="shared" si="60"/>
        <v>-35.84363216834686</v>
      </c>
      <c r="H978" s="13">
        <f t="shared" si="68"/>
        <v>0.024904466848804055</v>
      </c>
      <c r="I978">
        <f t="shared" si="61"/>
        <v>14.187292676703242</v>
      </c>
      <c r="J978">
        <f t="shared" si="65"/>
        <v>1403037.5848104593</v>
      </c>
      <c r="K978">
        <f t="shared" si="66"/>
        <v>7.127392814178197E-07</v>
      </c>
      <c r="M978" s="15">
        <f t="shared" si="62"/>
        <v>0.007495533151195992</v>
      </c>
      <c r="N978" s="19">
        <f t="shared" si="63"/>
        <v>0.23134361577765375</v>
      </c>
    </row>
    <row r="979" spans="1:14" ht="15.75" hidden="1" outlineLevel="1">
      <c r="A979" s="13">
        <v>0.032600000000000046</v>
      </c>
      <c r="B979" s="1">
        <v>1037</v>
      </c>
      <c r="C979" s="11">
        <f t="shared" si="67"/>
        <v>1001.2319616431648</v>
      </c>
      <c r="D979" s="10"/>
      <c r="E979" s="10">
        <f t="shared" si="59"/>
        <v>567556.135073042</v>
      </c>
      <c r="F979" s="10">
        <f t="shared" si="64"/>
        <v>13.24909317793225</v>
      </c>
      <c r="G979" s="12">
        <f t="shared" si="60"/>
        <v>-35.76803835683518</v>
      </c>
      <c r="H979" s="13">
        <f t="shared" si="68"/>
        <v>0.025070811651955297</v>
      </c>
      <c r="I979">
        <f t="shared" si="61"/>
        <v>14.161775963255934</v>
      </c>
      <c r="J979">
        <f t="shared" si="65"/>
        <v>1367689.6015771637</v>
      </c>
      <c r="K979">
        <f t="shared" si="66"/>
        <v>7.311600518471742E-07</v>
      </c>
      <c r="M979" s="15">
        <f t="shared" si="62"/>
        <v>0.007529188348044748</v>
      </c>
      <c r="N979" s="19">
        <f t="shared" si="63"/>
        <v>0.23095669779278338</v>
      </c>
    </row>
    <row r="980" spans="1:14" ht="15.75" hidden="1" outlineLevel="1">
      <c r="A980" s="13">
        <v>0.032800000000000044</v>
      </c>
      <c r="B980" s="1">
        <v>1036</v>
      </c>
      <c r="C980" s="11">
        <f t="shared" si="67"/>
        <v>1000.3132093124485</v>
      </c>
      <c r="D980" s="10"/>
      <c r="E980" s="10">
        <f t="shared" si="59"/>
        <v>554405.3859436549</v>
      </c>
      <c r="F980" s="10">
        <f t="shared" si="64"/>
        <v>13.225649637980316</v>
      </c>
      <c r="G980" s="12">
        <f t="shared" si="60"/>
        <v>-35.68679068755148</v>
      </c>
      <c r="H980" s="13">
        <f t="shared" si="68"/>
        <v>0.025238267521574195</v>
      </c>
      <c r="I980">
        <f t="shared" si="61"/>
        <v>14.136259249808626</v>
      </c>
      <c r="J980">
        <f t="shared" si="65"/>
        <v>1333232.1723772811</v>
      </c>
      <c r="K980">
        <f t="shared" si="66"/>
        <v>7.500569073553812E-07</v>
      </c>
      <c r="M980" s="15">
        <f t="shared" si="62"/>
        <v>0.007561732478425849</v>
      </c>
      <c r="N980" s="19">
        <f t="shared" si="63"/>
        <v>0.2305406243422512</v>
      </c>
    </row>
    <row r="981" spans="1:14" ht="15.75" hidden="1" outlineLevel="1">
      <c r="A981" s="13">
        <v>0.03300000000000004</v>
      </c>
      <c r="B981" s="1">
        <v>1035</v>
      </c>
      <c r="C981" s="11">
        <f t="shared" si="67"/>
        <v>999.4000420982918</v>
      </c>
      <c r="D981" s="10"/>
      <c r="E981" s="10">
        <f t="shared" si="59"/>
        <v>541636.5362279828</v>
      </c>
      <c r="F981" s="10">
        <f t="shared" si="64"/>
        <v>13.202348611847203</v>
      </c>
      <c r="G981" s="12">
        <f t="shared" si="60"/>
        <v>-35.599957901708194</v>
      </c>
      <c r="H981" s="13">
        <f t="shared" si="68"/>
        <v>0.02540684187870535</v>
      </c>
      <c r="I981">
        <f t="shared" si="61"/>
        <v>14.110742536361318</v>
      </c>
      <c r="J981">
        <f t="shared" si="65"/>
        <v>1299642.8606694906</v>
      </c>
      <c r="K981">
        <f t="shared" si="66"/>
        <v>7.6944215235012E-07</v>
      </c>
      <c r="M981" s="15">
        <f t="shared" si="62"/>
        <v>0.007593158121294692</v>
      </c>
      <c r="N981" s="19">
        <f t="shared" si="63"/>
        <v>0.2300957006452934</v>
      </c>
    </row>
    <row r="982" spans="1:14" ht="15.75" hidden="1" outlineLevel="1">
      <c r="A982" s="13">
        <v>0.03320000000000004</v>
      </c>
      <c r="B982" s="1">
        <v>1034</v>
      </c>
      <c r="C982" s="11">
        <f t="shared" si="67"/>
        <v>998.4923925055544</v>
      </c>
      <c r="D982" s="10"/>
      <c r="E982" s="10">
        <f t="shared" si="59"/>
        <v>529236.2808527435</v>
      </c>
      <c r="F982" s="10">
        <f t="shared" si="64"/>
        <v>13.179188377278756</v>
      </c>
      <c r="G982" s="12">
        <f t="shared" si="60"/>
        <v>-35.50760749444555</v>
      </c>
      <c r="H982" s="13">
        <f t="shared" si="68"/>
        <v>0.025576542193956803</v>
      </c>
      <c r="I982">
        <f t="shared" si="61"/>
        <v>14.08522582291401</v>
      </c>
      <c r="J982">
        <f t="shared" si="65"/>
        <v>1266899.7951767538</v>
      </c>
      <c r="K982">
        <f t="shared" si="66"/>
        <v>7.8932840924525E-07</v>
      </c>
      <c r="M982" s="15">
        <f t="shared" si="62"/>
        <v>0.007623457806043239</v>
      </c>
      <c r="N982" s="19">
        <f t="shared" si="63"/>
        <v>0.22962222307359126</v>
      </c>
    </row>
    <row r="983" spans="1:14" ht="15.75" hidden="1" outlineLevel="1">
      <c r="A983" s="13">
        <v>0.03340000000000004</v>
      </c>
      <c r="B983" s="1">
        <v>1033</v>
      </c>
      <c r="C983" s="11">
        <f t="shared" si="67"/>
        <v>997.5901942552323</v>
      </c>
      <c r="D983" s="10"/>
      <c r="E983" s="10">
        <f t="shared" si="59"/>
        <v>517191.85452262266</v>
      </c>
      <c r="F983" s="10">
        <f t="shared" si="64"/>
        <v>13.156167243052623</v>
      </c>
      <c r="G983" s="12">
        <f t="shared" si="60"/>
        <v>-35.40980574476771</v>
      </c>
      <c r="H983" s="13">
        <f t="shared" si="68"/>
        <v>0.025747375987831</v>
      </c>
      <c r="I983">
        <f t="shared" si="61"/>
        <v>14.059709109466702</v>
      </c>
      <c r="J983">
        <f t="shared" si="65"/>
        <v>1234981.655645094</v>
      </c>
      <c r="K983">
        <f t="shared" si="66"/>
        <v>8.097286266795994E-07</v>
      </c>
      <c r="M983" s="15">
        <f t="shared" si="62"/>
        <v>0.00765262401216904</v>
      </c>
      <c r="N983" s="19">
        <f t="shared" si="63"/>
        <v>0.2291204794062584</v>
      </c>
    </row>
    <row r="984" spans="1:14" ht="15.75" hidden="1" outlineLevel="1">
      <c r="A984" s="13">
        <v>0.03360000000000004</v>
      </c>
      <c r="B984" s="1">
        <v>1032</v>
      </c>
      <c r="C984" s="11">
        <f t="shared" si="67"/>
        <v>996.6933822554146</v>
      </c>
      <c r="D984" s="10"/>
      <c r="E984" s="10">
        <f t="shared" si="59"/>
        <v>505491.0067654008</v>
      </c>
      <c r="F984" s="10">
        <f t="shared" si="64"/>
        <v>13.133283548237166</v>
      </c>
      <c r="G984" s="12">
        <f t="shared" si="60"/>
        <v>-35.306617744585424</v>
      </c>
      <c r="H984" s="13">
        <f t="shared" si="68"/>
        <v>0.025919350831057845</v>
      </c>
      <c r="I984">
        <f t="shared" si="61"/>
        <v>14.034192396019394</v>
      </c>
      <c r="J984">
        <f t="shared" si="65"/>
        <v>1203867.658961171</v>
      </c>
      <c r="K984">
        <f t="shared" si="66"/>
        <v>8.306560879481634E-07</v>
      </c>
      <c r="M984" s="15">
        <f t="shared" si="62"/>
        <v>0.007680649168942195</v>
      </c>
      <c r="N984" s="19">
        <f t="shared" si="63"/>
        <v>0.2285907490756603</v>
      </c>
    </row>
    <row r="985" spans="1:14" ht="15.75" hidden="1" outlineLevel="1">
      <c r="A985" s="13">
        <v>0.03380000000000004</v>
      </c>
      <c r="B985" s="1">
        <v>1031</v>
      </c>
      <c r="C985" s="11">
        <f t="shared" si="67"/>
        <v>995.8018925731036</v>
      </c>
      <c r="D985" s="10"/>
      <c r="E985" s="10">
        <f t="shared" si="59"/>
        <v>494121.9782704447</v>
      </c>
      <c r="F985" s="10">
        <f t="shared" si="64"/>
        <v>13.110535661472406</v>
      </c>
      <c r="G985" s="12">
        <f t="shared" si="60"/>
        <v>-35.1981074268964</v>
      </c>
      <c r="H985" s="13">
        <f t="shared" si="68"/>
        <v>0.026092474344930134</v>
      </c>
      <c r="I985">
        <f t="shared" si="61"/>
        <v>14.008675682572086</v>
      </c>
      <c r="J985">
        <f t="shared" si="65"/>
        <v>1173537.5456196044</v>
      </c>
      <c r="K985">
        <f t="shared" si="66"/>
        <v>8.521244196512008E-07</v>
      </c>
      <c r="M985" s="15">
        <f t="shared" si="62"/>
        <v>0.007707525655069904</v>
      </c>
      <c r="N985" s="19">
        <f t="shared" si="63"/>
        <v>0.22803330340443478</v>
      </c>
    </row>
    <row r="986" spans="1:14" ht="15.75" hidden="1" outlineLevel="1">
      <c r="A986" s="13">
        <v>0.03400000000000004</v>
      </c>
      <c r="B986" s="1">
        <v>1030</v>
      </c>
      <c r="C986" s="11">
        <f t="shared" si="67"/>
        <v>994.9156624068646</v>
      </c>
      <c r="D986" s="10"/>
      <c r="E986" s="10">
        <f t="shared" si="59"/>
        <v>483073.47844634677</v>
      </c>
      <c r="F986" s="10">
        <f t="shared" si="64"/>
        <v>13.087921980272128</v>
      </c>
      <c r="G986" s="12">
        <f t="shared" si="60"/>
        <v>-35.08433759313539</v>
      </c>
      <c r="H986" s="13">
        <f t="shared" si="68"/>
        <v>0.02626675420164109</v>
      </c>
      <c r="I986">
        <f t="shared" si="61"/>
        <v>13.983158969124778</v>
      </c>
      <c r="J986">
        <f t="shared" si="65"/>
        <v>1143971.566531241</v>
      </c>
      <c r="K986">
        <f t="shared" si="66"/>
        <v>8.741476005668633E-07</v>
      </c>
      <c r="M986" s="15">
        <f t="shared" si="62"/>
        <v>0.007733245798358948</v>
      </c>
      <c r="N986" s="19">
        <f t="shared" si="63"/>
        <v>0.22744840583408646</v>
      </c>
    </row>
    <row r="987" spans="1:14" ht="15.75" hidden="1" outlineLevel="1">
      <c r="A987" s="13">
        <v>0.034200000000000036</v>
      </c>
      <c r="B987" s="1">
        <v>1029</v>
      </c>
      <c r="C987" s="11">
        <f t="shared" si="67"/>
        <v>994.0346300602793</v>
      </c>
      <c r="D987" s="10"/>
      <c r="E987" s="10">
        <f t="shared" si="59"/>
        <v>472334.66412822215</v>
      </c>
      <c r="F987" s="10">
        <f t="shared" si="64"/>
        <v>13.0654409303465</v>
      </c>
      <c r="G987" s="12">
        <f t="shared" si="60"/>
        <v>-34.965369939720745</v>
      </c>
      <c r="H987" s="13">
        <f t="shared" si="68"/>
        <v>0.02644219812462413</v>
      </c>
      <c r="I987">
        <f t="shared" si="61"/>
        <v>13.95764225567747</v>
      </c>
      <c r="J987">
        <f t="shared" si="65"/>
        <v>1115150.470163772</v>
      </c>
      <c r="K987">
        <f t="shared" si="66"/>
        <v>8.967399707531299E-07</v>
      </c>
      <c r="M987" s="15">
        <f t="shared" si="62"/>
        <v>0.007757801875375905</v>
      </c>
      <c r="N987" s="19">
        <f t="shared" si="63"/>
        <v>0.22683631214549407</v>
      </c>
    </row>
    <row r="988" spans="1:14" ht="15.75" hidden="1" outlineLevel="1">
      <c r="A988" s="13">
        <v>0.034400000000000035</v>
      </c>
      <c r="B988" s="1">
        <v>1028</v>
      </c>
      <c r="C988" s="11">
        <f t="shared" si="67"/>
        <v>993.1587349161719</v>
      </c>
      <c r="D988" s="10"/>
      <c r="E988" s="10">
        <f t="shared" si="59"/>
        <v>461895.1193694663</v>
      </c>
      <c r="F988" s="10">
        <f t="shared" si="64"/>
        <v>13.04309096494442</v>
      </c>
      <c r="G988" s="12">
        <f t="shared" si="60"/>
        <v>-34.84126508382815</v>
      </c>
      <c r="H988" s="13">
        <f t="shared" si="68"/>
        <v>0.026618813888895088</v>
      </c>
      <c r="I988">
        <f t="shared" si="61"/>
        <v>13.932125542230162</v>
      </c>
      <c r="J988">
        <f t="shared" si="65"/>
        <v>1087055.4900063297</v>
      </c>
      <c r="K988">
        <f t="shared" si="66"/>
        <v>9.199162408849774E-07</v>
      </c>
      <c r="M988" s="15">
        <f t="shared" si="62"/>
        <v>0.007781186111104947</v>
      </c>
      <c r="N988" s="19">
        <f t="shared" si="63"/>
        <v>0.2261972706716552</v>
      </c>
    </row>
    <row r="989" spans="1:14" ht="15.75" hidden="1" outlineLevel="1">
      <c r="A989" s="13">
        <v>0.034600000000000034</v>
      </c>
      <c r="B989" s="1">
        <v>1027</v>
      </c>
      <c r="C989" s="11">
        <f t="shared" si="67"/>
        <v>992.2879174115824</v>
      </c>
      <c r="D989" s="10"/>
      <c r="E989" s="10">
        <f t="shared" si="59"/>
        <v>451744.8362568282</v>
      </c>
      <c r="F989" s="10">
        <f t="shared" si="64"/>
        <v>13.020870564214913</v>
      </c>
      <c r="G989" s="12">
        <f t="shared" si="60"/>
        <v>-34.712082588417616</v>
      </c>
      <c r="H989" s="13">
        <f t="shared" si="68"/>
        <v>0.026796609321396464</v>
      </c>
      <c r="I989">
        <f t="shared" si="61"/>
        <v>13.906608828782854</v>
      </c>
      <c r="J989">
        <f t="shared" si="65"/>
        <v>1059668.3323498978</v>
      </c>
      <c r="K989">
        <f t="shared" si="66"/>
        <v>9.436915018328626E-07</v>
      </c>
      <c r="M989" s="15">
        <f t="shared" si="62"/>
        <v>0.0078033906786035695</v>
      </c>
      <c r="N989" s="19">
        <f t="shared" si="63"/>
        <v>0.22553152250299313</v>
      </c>
    </row>
    <row r="990" spans="1:14" ht="15.75" hidden="1" outlineLevel="1">
      <c r="A990" s="13">
        <v>0.03480000000000003</v>
      </c>
      <c r="B990" s="1">
        <v>1026</v>
      </c>
      <c r="C990" s="11">
        <f t="shared" si="67"/>
        <v>991.4221190134631</v>
      </c>
      <c r="D990" s="10"/>
      <c r="E990" s="10">
        <f t="shared" si="59"/>
        <v>441874.19669147336</v>
      </c>
      <c r="F990" s="10">
        <f t="shared" si="64"/>
        <v>12.998778234586963</v>
      </c>
      <c r="G990" s="12">
        <f t="shared" si="60"/>
        <v>-34.57788098653691</v>
      </c>
      <c r="H990" s="13">
        <f t="shared" si="68"/>
        <v>0.026975592301344168</v>
      </c>
      <c r="I990">
        <f t="shared" si="61"/>
        <v>13.881092115335546</v>
      </c>
      <c r="J990">
        <f t="shared" si="65"/>
        <v>1032971.1643755845</v>
      </c>
      <c r="K990">
        <f t="shared" si="66"/>
        <v>9.680812344887526E-07</v>
      </c>
      <c r="M990" s="15">
        <f t="shared" si="62"/>
        <v>0.007824407698655864</v>
      </c>
      <c r="N990" s="19">
        <f t="shared" si="63"/>
        <v>0.22483930168551314</v>
      </c>
    </row>
    <row r="991" spans="1:14" ht="15.75" hidden="1" outlineLevel="1">
      <c r="A991" s="13">
        <v>0.035</v>
      </c>
      <c r="B991" s="1">
        <v>1025</v>
      </c>
      <c r="C991" s="11">
        <f t="shared" si="67"/>
        <v>990.5612821950679</v>
      </c>
      <c r="D991" s="10"/>
      <c r="E991" s="10">
        <f t="shared" si="59"/>
        <v>432273.95508216834</v>
      </c>
      <c r="F991" s="10">
        <f t="shared" si="64"/>
        <v>12.976812508167082</v>
      </c>
      <c r="G991" s="12">
        <f t="shared" si="60"/>
        <v>-34.43871780493214</v>
      </c>
      <c r="H991" s="13">
        <f t="shared" si="68"/>
        <v>0.027155770760576483</v>
      </c>
      <c r="I991">
        <f t="shared" si="61"/>
        <v>13.855575401888238</v>
      </c>
      <c r="J991">
        <f t="shared" si="65"/>
        <v>1006946.6025429938</v>
      </c>
      <c r="K991">
        <f t="shared" si="66"/>
        <v>9.931013198461066E-07</v>
      </c>
      <c r="M991" s="15">
        <f t="shared" si="62"/>
        <v>0.00784422923942352</v>
      </c>
      <c r="N991" s="19">
        <f t="shared" si="63"/>
        <v>0.22412083541210057</v>
      </c>
    </row>
    <row r="992" spans="1:14" ht="15.75" hidden="1" outlineLevel="1">
      <c r="A992" s="13">
        <v>0.03520000000000003</v>
      </c>
      <c r="B992" s="1">
        <v>1024</v>
      </c>
      <c r="C992" s="11">
        <f t="shared" si="67"/>
        <v>989.7053504130179</v>
      </c>
      <c r="D992" s="10"/>
      <c r="E992" s="10">
        <f t="shared" si="59"/>
        <v>422935.22190005233</v>
      </c>
      <c r="F992" s="10">
        <f t="shared" si="64"/>
        <v>12.954971942154065</v>
      </c>
      <c r="G992" s="12">
        <f t="shared" si="60"/>
        <v>-34.29464958698213</v>
      </c>
      <c r="H992" s="13">
        <f t="shared" si="68"/>
        <v>0.027337152683905363</v>
      </c>
      <c r="I992">
        <f t="shared" si="61"/>
        <v>13.83005868844093</v>
      </c>
      <c r="J992">
        <f t="shared" si="65"/>
        <v>981577.7012711449</v>
      </c>
      <c r="K992">
        <f t="shared" si="66"/>
        <v>1.018768049340361E-06</v>
      </c>
      <c r="M992" s="15">
        <f t="shared" si="62"/>
        <v>0.007862847316094667</v>
      </c>
      <c r="N992" s="19">
        <f t="shared" si="63"/>
        <v>0.22337634420723468</v>
      </c>
    </row>
    <row r="993" spans="1:14" ht="15.75" hidden="1" outlineLevel="1">
      <c r="A993" s="13">
        <v>0.03540000000000003</v>
      </c>
      <c r="B993" s="1">
        <v>1023</v>
      </c>
      <c r="C993" s="11">
        <f t="shared" si="67"/>
        <v>988.8542680850142</v>
      </c>
      <c r="D993" s="10"/>
      <c r="E993" s="10">
        <f t="shared" si="59"/>
        <v>413849.44804752636</v>
      </c>
      <c r="F993" s="10">
        <f t="shared" si="64"/>
        <v>12.93325511827033</v>
      </c>
      <c r="G993" s="12">
        <f t="shared" si="60"/>
        <v>-34.145731914985845</v>
      </c>
      <c r="H993" s="13">
        <f t="shared" si="68"/>
        <v>0.027519746109470077</v>
      </c>
      <c r="I993">
        <f t="shared" si="61"/>
        <v>13.804541974993622</v>
      </c>
      <c r="J993">
        <f t="shared" si="65"/>
        <v>956847.9419045581</v>
      </c>
      <c r="K993">
        <f t="shared" si="66"/>
        <v>1.045098135456664E-06</v>
      </c>
      <c r="M993" s="15">
        <f t="shared" si="62"/>
        <v>0.007880253890529952</v>
      </c>
      <c r="N993" s="19">
        <f t="shared" si="63"/>
        <v>0.2226060421053657</v>
      </c>
    </row>
    <row r="994" spans="1:14" ht="15.75" hidden="1" outlineLevel="1">
      <c r="A994" s="13">
        <v>0.03560000000000003</v>
      </c>
      <c r="B994" s="1">
        <v>1022</v>
      </c>
      <c r="C994" s="11">
        <f t="shared" si="67"/>
        <v>988.00798056818</v>
      </c>
      <c r="D994" s="10"/>
      <c r="E994" s="10">
        <f t="shared" si="59"/>
        <v>405008.409996614</v>
      </c>
      <c r="F994" s="10">
        <f t="shared" si="64"/>
        <v>12.911660642209236</v>
      </c>
      <c r="G994" s="12">
        <f t="shared" si="60"/>
        <v>-33.99201943182004</v>
      </c>
      <c r="H994" s="13">
        <f t="shared" si="68"/>
        <v>0.027703559129093176</v>
      </c>
      <c r="I994">
        <f t="shared" si="61"/>
        <v>13.779025261546314</v>
      </c>
      <c r="J994">
        <f t="shared" si="65"/>
        <v>932741.2219573323</v>
      </c>
      <c r="K994">
        <f t="shared" si="66"/>
        <v>1.0721087226117517E-06</v>
      </c>
      <c r="M994" s="15">
        <f t="shared" si="62"/>
        <v>0.007896440870906851</v>
      </c>
      <c r="N994" s="19">
        <f t="shared" si="63"/>
        <v>0.22181013682322598</v>
      </c>
    </row>
    <row r="995" spans="1:14" ht="15.75" hidden="1" outlineLevel="1">
      <c r="A995" s="13">
        <v>0.035800000000000026</v>
      </c>
      <c r="B995" s="1">
        <v>1021</v>
      </c>
      <c r="C995" s="11">
        <f t="shared" si="67"/>
        <v>987.1664341380085</v>
      </c>
      <c r="D995" s="10"/>
      <c r="E995" s="10">
        <f t="shared" si="59"/>
        <v>396404.1956548959</v>
      </c>
      <c r="F995" s="10">
        <f t="shared" si="64"/>
        <v>12.890187143097947</v>
      </c>
      <c r="G995" s="12">
        <f t="shared" si="60"/>
        <v>-33.833565861991474</v>
      </c>
      <c r="H995" s="13">
        <f t="shared" si="68"/>
        <v>0.027888599888638954</v>
      </c>
      <c r="I995">
        <f t="shared" si="61"/>
        <v>13.753508548099006</v>
      </c>
      <c r="J995">
        <f t="shared" si="65"/>
        <v>909241.8446282038</v>
      </c>
      <c r="K995">
        <f t="shared" si="66"/>
        <v>1.0998173983170648E-06</v>
      </c>
      <c r="M995" s="15">
        <f t="shared" si="62"/>
        <v>0.007911400111361072</v>
      </c>
      <c r="N995" s="19">
        <f t="shared" si="63"/>
        <v>0.22098882992628677</v>
      </c>
    </row>
    <row r="996" spans="1:14" ht="15.75" hidden="1" outlineLevel="1">
      <c r="A996" s="13">
        <v>0.036000000000000025</v>
      </c>
      <c r="B996" s="1">
        <v>1020</v>
      </c>
      <c r="C996" s="11">
        <f t="shared" si="67"/>
        <v>986.3295759678974</v>
      </c>
      <c r="D996" s="10"/>
      <c r="E996" s="10">
        <f t="shared" si="59"/>
        <v>388029.19091955596</v>
      </c>
      <c r="F996" s="10">
        <f t="shared" si="64"/>
        <v>12.868833272975182</v>
      </c>
      <c r="G996" s="12">
        <f t="shared" si="60"/>
        <v>-33.670424032102574</v>
      </c>
      <c r="H996" s="13">
        <f t="shared" si="68"/>
        <v>0.028074876588374098</v>
      </c>
      <c r="I996">
        <f t="shared" si="61"/>
        <v>13.727991834651698</v>
      </c>
      <c r="J996">
        <f t="shared" si="65"/>
        <v>886334.5085797624</v>
      </c>
      <c r="K996">
        <f t="shared" si="66"/>
        <v>1.1282422046303624E-06</v>
      </c>
      <c r="M996" s="15">
        <f t="shared" si="62"/>
        <v>0.007925123411625927</v>
      </c>
      <c r="N996" s="19">
        <f t="shared" si="63"/>
        <v>0.22014231698960893</v>
      </c>
    </row>
    <row r="997" spans="1:14" ht="15.75" hidden="1" outlineLevel="1">
      <c r="A997" s="13">
        <v>0.036200000000000024</v>
      </c>
      <c r="B997" s="1">
        <v>1019</v>
      </c>
      <c r="C997" s="11">
        <f t="shared" si="67"/>
        <v>985.4973541092509</v>
      </c>
      <c r="D997" s="10"/>
      <c r="E997" s="10">
        <f t="shared" si="59"/>
        <v>379876.0668824781</v>
      </c>
      <c r="F997" s="10">
        <f t="shared" si="64"/>
        <v>12.847597706283516</v>
      </c>
      <c r="G997" s="12">
        <f t="shared" si="60"/>
        <v>-33.502645890749136</v>
      </c>
      <c r="H997" s="13">
        <f t="shared" si="68"/>
        <v>0.02826239748333094</v>
      </c>
      <c r="I997">
        <f t="shared" si="61"/>
        <v>13.70247512120439</v>
      </c>
      <c r="J997">
        <f t="shared" si="65"/>
        <v>864004.2979751705</v>
      </c>
      <c r="K997">
        <f t="shared" si="66"/>
        <v>1.1574016499032944E-06</v>
      </c>
      <c r="M997" s="15">
        <f t="shared" si="62"/>
        <v>0.007937602516669084</v>
      </c>
      <c r="N997" s="19">
        <f t="shared" si="63"/>
        <v>0.21927078775328948</v>
      </c>
    </row>
    <row r="998" spans="1:14" ht="15.75" hidden="1" outlineLevel="1">
      <c r="A998" s="13">
        <v>0.03640000000000002</v>
      </c>
      <c r="B998" s="1">
        <v>1018</v>
      </c>
      <c r="C998" s="11">
        <f t="shared" si="67"/>
        <v>984.6697174721292</v>
      </c>
      <c r="D998" s="10"/>
      <c r="E998" s="10">
        <f t="shared" si="59"/>
        <v>371937.76765145984</v>
      </c>
      <c r="F998" s="10">
        <f t="shared" si="64"/>
        <v>12.826479139375584</v>
      </c>
      <c r="G998" s="12">
        <f t="shared" si="60"/>
        <v>-33.33028252787085</v>
      </c>
      <c r="H998" s="13">
        <f t="shared" si="68"/>
        <v>0.028451170883672994</v>
      </c>
      <c r="I998">
        <f t="shared" si="61"/>
        <v>13.676958407757082</v>
      </c>
      <c r="J998">
        <f t="shared" si="65"/>
        <v>842236.6727658934</v>
      </c>
      <c r="K998">
        <f t="shared" si="66"/>
        <v>1.1873147208325826E-06</v>
      </c>
      <c r="M998" s="15">
        <f t="shared" si="62"/>
        <v>0.007948829116327029</v>
      </c>
      <c r="N998" s="19">
        <f t="shared" si="63"/>
        <v>0.21837442627272044</v>
      </c>
    </row>
    <row r="999" spans="1:14" ht="15.75" hidden="1" outlineLevel="1">
      <c r="A999" s="13">
        <v>0.03660000000000002</v>
      </c>
      <c r="B999" s="1">
        <v>1017</v>
      </c>
      <c r="C999" s="11">
        <f t="shared" si="67"/>
        <v>983.8466158064277</v>
      </c>
      <c r="D999" s="10"/>
      <c r="E999" s="10">
        <f t="shared" si="59"/>
        <v>364207.49875473016</v>
      </c>
      <c r="F999" s="10">
        <f t="shared" si="64"/>
        <v>12.80547629003388</v>
      </c>
      <c r="G999" s="12">
        <f t="shared" si="60"/>
        <v>-33.153384193572265</v>
      </c>
      <c r="H999" s="13">
        <f t="shared" si="68"/>
        <v>0.028641205155062986</v>
      </c>
      <c r="I999">
        <f t="shared" si="61"/>
        <v>13.651441694309774</v>
      </c>
      <c r="J999">
        <f t="shared" si="65"/>
        <v>821017.4592241223</v>
      </c>
      <c r="K999">
        <f t="shared" si="66"/>
        <v>1.2180008948226506E-06</v>
      </c>
      <c r="M999" s="15">
        <f t="shared" si="62"/>
        <v>0.007958794844937035</v>
      </c>
      <c r="N999" s="19">
        <f t="shared" si="63"/>
        <v>0.2174534110638533</v>
      </c>
    </row>
    <row r="1000" spans="1:14" ht="15.75" hidden="1" outlineLevel="1">
      <c r="A1000" s="13">
        <v>0.03680000000000002</v>
      </c>
      <c r="B1000" s="1">
        <v>1016</v>
      </c>
      <c r="C1000" s="11">
        <f t="shared" si="67"/>
        <v>983.0279996835714</v>
      </c>
      <c r="D1000" s="10"/>
      <c r="E1000" s="10">
        <f t="shared" si="59"/>
        <v>356678.71609781124</v>
      </c>
      <c r="F1000" s="10">
        <f t="shared" si="64"/>
        <v>12.784587897003608</v>
      </c>
      <c r="G1000" s="12">
        <f t="shared" si="60"/>
        <v>-32.97200031642865</v>
      </c>
      <c r="H1000" s="13">
        <f t="shared" si="68"/>
        <v>0.028832508719033267</v>
      </c>
      <c r="I1000">
        <f t="shared" si="61"/>
        <v>13.625924980862466</v>
      </c>
      <c r="J1000">
        <f t="shared" si="65"/>
        <v>800332.8407137216</v>
      </c>
      <c r="K1000">
        <f t="shared" si="66"/>
        <v>1.2494801526677564E-06</v>
      </c>
      <c r="M1000" s="15">
        <f t="shared" si="62"/>
        <v>0.007967491280966753</v>
      </c>
      <c r="N1000" s="19">
        <f t="shared" si="63"/>
        <v>0.21650791524366167</v>
      </c>
    </row>
    <row r="1001" spans="1:14" ht="15.75" hidden="1" outlineLevel="1">
      <c r="A1001" s="13">
        <v>0.03700000000000002</v>
      </c>
      <c r="B1001" s="1">
        <v>1015</v>
      </c>
      <c r="C1001" s="11">
        <f t="shared" si="67"/>
        <v>982.2138204787016</v>
      </c>
      <c r="D1001" s="10"/>
      <c r="E1001" s="10">
        <f t="shared" si="59"/>
        <v>349345.11544360605</v>
      </c>
      <c r="F1001" s="10">
        <f t="shared" si="64"/>
        <v>12.763812719538189</v>
      </c>
      <c r="G1001" s="12">
        <f t="shared" si="60"/>
        <v>-32.786179521298436</v>
      </c>
      <c r="H1001" s="13">
        <f t="shared" si="68"/>
        <v>0.02902509005335887</v>
      </c>
      <c r="I1001">
        <f t="shared" si="61"/>
        <v>13.600408267415158</v>
      </c>
      <c r="J1001">
        <f t="shared" si="65"/>
        <v>780169.3486936917</v>
      </c>
      <c r="K1001">
        <f t="shared" si="66"/>
        <v>1.2817729915618843E-06</v>
      </c>
      <c r="M1001" s="15">
        <f t="shared" si="62"/>
        <v>0.00797490994664115</v>
      </c>
      <c r="N1001" s="19">
        <f t="shared" si="63"/>
        <v>0.21553810666597692</v>
      </c>
    </row>
    <row r="1002" spans="1:14" ht="15.75" hidden="1" outlineLevel="1">
      <c r="A1002" s="13">
        <v>0.03720000000000002</v>
      </c>
      <c r="B1002" s="1">
        <v>1014</v>
      </c>
      <c r="C1002" s="11">
        <f t="shared" si="67"/>
        <v>981.4040303533466</v>
      </c>
      <c r="D1002" s="10"/>
      <c r="E1002" s="10">
        <f t="shared" si="59"/>
        <v>342200.6223882625</v>
      </c>
      <c r="F1002" s="10">
        <f t="shared" si="64"/>
        <v>12.743149536957045</v>
      </c>
      <c r="G1002" s="12">
        <f t="shared" si="60"/>
        <v>-32.59596964665343</v>
      </c>
      <c r="H1002" s="13">
        <f t="shared" si="68"/>
        <v>0.029218957692432806</v>
      </c>
      <c r="I1002">
        <f t="shared" si="61"/>
        <v>13.57489155396785</v>
      </c>
      <c r="J1002">
        <f t="shared" si="65"/>
        <v>760513.8539482902</v>
      </c>
      <c r="K1002">
        <f t="shared" si="66"/>
        <v>1.3149004384448638E-06</v>
      </c>
      <c r="M1002" s="15">
        <f t="shared" si="62"/>
        <v>0.007981042307567212</v>
      </c>
      <c r="N1002" s="19">
        <f t="shared" si="63"/>
        <v>0.21454414805288194</v>
      </c>
    </row>
    <row r="1003" spans="1:14" ht="15.75" hidden="1" outlineLevel="1">
      <c r="A1003" s="13">
        <v>0.03740000000000002</v>
      </c>
      <c r="B1003" s="1">
        <v>1013</v>
      </c>
      <c r="C1003" s="11">
        <f t="shared" si="67"/>
        <v>980.5985822385542</v>
      </c>
      <c r="D1003" s="10"/>
      <c r="E1003" s="10">
        <f t="shared" si="59"/>
        <v>335239.3828069351</v>
      </c>
      <c r="F1003" s="10">
        <f t="shared" si="64"/>
        <v>12.722597148215213</v>
      </c>
      <c r="G1003" s="12">
        <f t="shared" si="60"/>
        <v>-32.40141776144583</v>
      </c>
      <c r="H1003" s="13">
        <f t="shared" si="68"/>
        <v>0.029414120227644034</v>
      </c>
      <c r="I1003">
        <f t="shared" si="61"/>
        <v>13.549374840520542</v>
      </c>
      <c r="J1003">
        <f t="shared" si="65"/>
        <v>741353.5580381019</v>
      </c>
      <c r="K1003">
        <f t="shared" si="66"/>
        <v>1.3488840636934057E-06</v>
      </c>
      <c r="M1003" s="15">
        <f t="shared" si="62"/>
        <v>0.007985879772355983</v>
      </c>
      <c r="N1003" s="19">
        <f t="shared" si="63"/>
        <v>0.2135261971218176</v>
      </c>
    </row>
    <row r="1004" spans="1:14" ht="15.75" hidden="1" outlineLevel="1">
      <c r="A1004" s="13">
        <v>0.037600000000000015</v>
      </c>
      <c r="B1004" s="1">
        <v>1012</v>
      </c>
      <c r="C1004" s="11">
        <f t="shared" si="67"/>
        <v>979.7974298184753</v>
      </c>
      <c r="D1004" s="10"/>
      <c r="E1004" s="10">
        <f t="shared" si="59"/>
        <v>328455.7537450591</v>
      </c>
      <c r="F1004" s="10">
        <f t="shared" si="64"/>
        <v>12.702154371484443</v>
      </c>
      <c r="G1004" s="12">
        <f t="shared" si="60"/>
        <v>-32.20257018152472</v>
      </c>
      <c r="H1004" s="13">
        <f t="shared" si="68"/>
        <v>0.02961058630775789</v>
      </c>
      <c r="I1004">
        <f t="shared" si="61"/>
        <v>13.523858127073234</v>
      </c>
      <c r="J1004">
        <f t="shared" si="65"/>
        <v>722675.9849664863</v>
      </c>
      <c r="K1004">
        <f t="shared" si="66"/>
        <v>1.3837459951659724E-06</v>
      </c>
      <c r="M1004" s="15">
        <f t="shared" si="62"/>
        <v>0.007989413692242125</v>
      </c>
      <c r="N1004" s="19">
        <f t="shared" si="63"/>
        <v>0.21248440670856708</v>
      </c>
    </row>
    <row r="1005" spans="1:14" ht="15.75" hidden="1" outlineLevel="1">
      <c r="A1005" s="13">
        <v>0.037800000000000014</v>
      </c>
      <c r="B1005" s="1">
        <v>1011</v>
      </c>
      <c r="C1005" s="11">
        <f t="shared" si="67"/>
        <v>979.0005275143833</v>
      </c>
      <c r="D1005" s="10"/>
      <c r="E1005" s="10">
        <f t="shared" si="59"/>
        <v>321844.2947321303</v>
      </c>
      <c r="F1005" s="10">
        <f t="shared" si="64"/>
        <v>12.681820043745427</v>
      </c>
      <c r="G1005" s="12">
        <f t="shared" si="60"/>
        <v>-31.999472485616707</v>
      </c>
      <c r="H1005" s="13">
        <f t="shared" si="68"/>
        <v>0.02980836463929906</v>
      </c>
      <c r="I1005">
        <f t="shared" si="61"/>
        <v>13.498341413625926</v>
      </c>
      <c r="J1005">
        <f t="shared" si="65"/>
        <v>704468.9730559849</v>
      </c>
      <c r="K1005">
        <f t="shared" si="66"/>
        <v>1.4195089326106188E-06</v>
      </c>
      <c r="M1005" s="15">
        <f t="shared" si="62"/>
        <v>0.007991635360700956</v>
      </c>
      <c r="N1005" s="19">
        <f t="shared" si="63"/>
        <v>0.2114189248862686</v>
      </c>
    </row>
    <row r="1006" spans="1:14" ht="15.75" hidden="1" outlineLevel="1">
      <c r="A1006" s="13">
        <v>0.03800000000000001</v>
      </c>
      <c r="B1006" s="1">
        <v>1010</v>
      </c>
      <c r="C1006" s="11">
        <f t="shared" si="67"/>
        <v>978.2078304691136</v>
      </c>
      <c r="D1006" s="10"/>
      <c r="E1006" s="10">
        <f t="shared" si="59"/>
        <v>315399.75949628884</v>
      </c>
      <c r="F1006" s="10">
        <f t="shared" si="64"/>
        <v>12.66159302039075</v>
      </c>
      <c r="G1006" s="12">
        <f t="shared" si="60"/>
        <v>-31.79216953088644</v>
      </c>
      <c r="H1006" s="13">
        <f t="shared" si="68"/>
        <v>0.030007463986937016</v>
      </c>
      <c r="I1006">
        <f t="shared" si="61"/>
        <v>13.472824700178618</v>
      </c>
      <c r="J1006">
        <f t="shared" si="65"/>
        <v>686720.6670293888</v>
      </c>
      <c r="K1006">
        <f t="shared" si="66"/>
        <v>1.4561961624451941E-06</v>
      </c>
      <c r="M1006" s="15">
        <f t="shared" si="62"/>
        <v>0.007992536013062997</v>
      </c>
      <c r="N1006" s="19">
        <f t="shared" si="63"/>
        <v>0.2103298950806051</v>
      </c>
    </row>
    <row r="1007" spans="1:14" ht="15.75" hidden="1" outlineLevel="1">
      <c r="A1007" s="13">
        <v>0.03820000000000001</v>
      </c>
      <c r="B1007" s="1">
        <v>1009</v>
      </c>
      <c r="C1007" s="11">
        <f t="shared" si="67"/>
        <v>977.4192945319127</v>
      </c>
      <c r="D1007" s="10"/>
      <c r="E1007" s="10">
        <f t="shared" si="59"/>
        <v>309117.0880592221</v>
      </c>
      <c r="F1007" s="10">
        <f t="shared" si="64"/>
        <v>12.641472174838293</v>
      </c>
      <c r="G1007" s="12">
        <f t="shared" si="60"/>
        <v>-31.58070546808733</v>
      </c>
      <c r="H1007" s="13">
        <f t="shared" si="68"/>
        <v>0.030207893173874255</v>
      </c>
      <c r="I1007">
        <f t="shared" si="61"/>
        <v>13.44730798673131</v>
      </c>
      <c r="J1007">
        <f t="shared" si="65"/>
        <v>669419.5102903184</v>
      </c>
      <c r="K1007">
        <f t="shared" si="66"/>
        <v>1.4938315729195184E-06</v>
      </c>
      <c r="M1007" s="15">
        <f t="shared" si="62"/>
        <v>0.007992106826125757</v>
      </c>
      <c r="N1007" s="19">
        <f t="shared" si="63"/>
        <v>0.20921745618130247</v>
      </c>
    </row>
    <row r="1008" spans="1:14" ht="15.75" hidden="1" outlineLevel="1">
      <c r="A1008" s="13">
        <v>0.03840000000000001</v>
      </c>
      <c r="B1008" s="1">
        <v>1008</v>
      </c>
      <c r="C1008" s="11">
        <f t="shared" si="67"/>
        <v>976.634876243684</v>
      </c>
      <c r="D1008" s="10"/>
      <c r="E1008" s="10">
        <f aca="true" t="shared" si="69" ref="E1008:E1071">(1/(0.9674*A1008)^3.833)</f>
        <v>302991.3991920651</v>
      </c>
      <c r="F1008" s="10">
        <f t="shared" si="64"/>
        <v>12.62145639815473</v>
      </c>
      <c r="G1008" s="12">
        <f aca="true" t="shared" si="70" ref="G1008:G1071">C1008-B1008</f>
        <v>-31.365123756316052</v>
      </c>
      <c r="H1008" s="13">
        <f t="shared" si="68"/>
        <v>0.03040966108223681</v>
      </c>
      <c r="I1008">
        <f aca="true" t="shared" si="71" ref="I1008:I1071">(B1008-482)/39.19</f>
        <v>13.421791273284002</v>
      </c>
      <c r="J1008">
        <f t="shared" si="65"/>
        <v>652554.237398284</v>
      </c>
      <c r="K1008">
        <f t="shared" si="66"/>
        <v>1.5324396696694099E-06</v>
      </c>
      <c r="M1008" s="15">
        <f aca="true" t="shared" si="72" ref="M1008:M1071">A1008-H1008</f>
        <v>0.007990338917763202</v>
      </c>
      <c r="N1008" s="19">
        <f aca="true" t="shared" si="73" ref="N1008:N1071">M1008/A1008</f>
        <v>0.20808174265008333</v>
      </c>
    </row>
    <row r="1009" spans="1:14" ht="15.75" hidden="1" outlineLevel="1">
      <c r="A1009" s="13">
        <v>0.03860000000000001</v>
      </c>
      <c r="B1009" s="1">
        <v>1007</v>
      </c>
      <c r="C1009" s="11">
        <f t="shared" si="67"/>
        <v>975.8545328226132</v>
      </c>
      <c r="D1009" s="10"/>
      <c r="E1009" s="10">
        <f t="shared" si="69"/>
        <v>297017.9832140239</v>
      </c>
      <c r="F1009" s="10">
        <f aca="true" t="shared" si="74" ref="F1009:F1072">LN(E1009-1)</f>
        <v>12.601544598688779</v>
      </c>
      <c r="G1009" s="12">
        <f t="shared" si="70"/>
        <v>-31.145467177386763</v>
      </c>
      <c r="H1009" s="13">
        <f t="shared" si="68"/>
        <v>0.030612776653467594</v>
      </c>
      <c r="I1009">
        <f t="shared" si="71"/>
        <v>13.396274559836694</v>
      </c>
      <c r="J1009">
        <f aca="true" t="shared" si="75" ref="J1009:J1072">(EXP(I1009)+1)*0.9674</f>
        <v>636113.8667333297</v>
      </c>
      <c r="K1009">
        <f aca="true" t="shared" si="76" ref="K1009:K1072">1/J1009</f>
        <v>1.5720455916726901E-06</v>
      </c>
      <c r="M1009" s="15">
        <f t="shared" si="72"/>
        <v>0.007987223346532416</v>
      </c>
      <c r="N1009" s="19">
        <f t="shared" si="73"/>
        <v>0.20692288462519207</v>
      </c>
    </row>
    <row r="1010" spans="1:14" ht="15.75" hidden="1" outlineLevel="1">
      <c r="A1010" s="13">
        <v>0.03880000000000001</v>
      </c>
      <c r="B1010" s="1">
        <v>1006</v>
      </c>
      <c r="C1010" s="11">
        <f t="shared" si="67"/>
        <v>975.0782221501697</v>
      </c>
      <c r="D1010" s="10"/>
      <c r="E1010" s="10">
        <f t="shared" si="69"/>
        <v>291192.29511649325</v>
      </c>
      <c r="F1010" s="10">
        <f t="shared" si="74"/>
        <v>12.58173570171395</v>
      </c>
      <c r="G1010" s="12">
        <f t="shared" si="70"/>
        <v>-30.921777849830278</v>
      </c>
      <c r="H1010" s="13">
        <f t="shared" si="68"/>
        <v>0.03081724888872221</v>
      </c>
      <c r="I1010">
        <f t="shared" si="71"/>
        <v>13.370757846389386</v>
      </c>
      <c r="J1010">
        <f t="shared" si="75"/>
        <v>620087.693345483</v>
      </c>
      <c r="K1010">
        <f t="shared" si="76"/>
        <v>1.6126751276175515E-06</v>
      </c>
      <c r="M1010" s="15">
        <f t="shared" si="72"/>
        <v>0.0079827511112778</v>
      </c>
      <c r="N1010" s="19">
        <f t="shared" si="73"/>
        <v>0.20574100802262366</v>
      </c>
    </row>
    <row r="1011" spans="1:14" ht="15.75" hidden="1" outlineLevel="1">
      <c r="A1011" s="13">
        <v>0.03900000000000001</v>
      </c>
      <c r="B1011" s="1">
        <v>1005</v>
      </c>
      <c r="C1011" s="11">
        <f t="shared" si="67"/>
        <v>974.3059027574639</v>
      </c>
      <c r="D1011" s="10"/>
      <c r="E1011" s="10">
        <f t="shared" si="69"/>
        <v>285509.94799636846</v>
      </c>
      <c r="F1011" s="10">
        <f t="shared" si="74"/>
        <v>12.562028649080478</v>
      </c>
      <c r="G1011" s="12">
        <f t="shared" si="70"/>
        <v>-30.694097242536145</v>
      </c>
      <c r="H1011" s="13">
        <f t="shared" si="68"/>
        <v>0.031023086849267568</v>
      </c>
      <c r="I1011">
        <f t="shared" si="71"/>
        <v>13.345241132942078</v>
      </c>
      <c r="J1011">
        <f t="shared" si="75"/>
        <v>604465.2819843562</v>
      </c>
      <c r="K1011">
        <f t="shared" si="76"/>
        <v>1.6543547326939454E-06</v>
      </c>
      <c r="M1011" s="15">
        <f t="shared" si="72"/>
        <v>0.007976913150732439</v>
      </c>
      <c r="N1011" s="19">
        <f t="shared" si="73"/>
        <v>0.20453623463416507</v>
      </c>
    </row>
    <row r="1012" spans="1:14" ht="15.75" hidden="1" outlineLevel="1">
      <c r="A1012" s="13">
        <v>0.039200000000000006</v>
      </c>
      <c r="B1012" s="1">
        <v>1004</v>
      </c>
      <c r="C1012" s="11">
        <f t="shared" si="67"/>
        <v>973.5375338119562</v>
      </c>
      <c r="D1012" s="10"/>
      <c r="E1012" s="10">
        <f t="shared" si="69"/>
        <v>279966.706783149</v>
      </c>
      <c r="F1012" s="10">
        <f t="shared" si="74"/>
        <v>12.542422398876148</v>
      </c>
      <c r="G1012" s="12">
        <f t="shared" si="70"/>
        <v>-30.462466188043777</v>
      </c>
      <c r="H1012" s="13">
        <f t="shared" si="68"/>
        <v>0.03123029965688295</v>
      </c>
      <c r="I1012">
        <f t="shared" si="71"/>
        <v>13.31972441949477</v>
      </c>
      <c r="J1012">
        <f t="shared" si="75"/>
        <v>589236.4603043568</v>
      </c>
      <c r="K1012">
        <f t="shared" si="76"/>
        <v>1.6971115458189274E-06</v>
      </c>
      <c r="M1012" s="15">
        <f t="shared" si="72"/>
        <v>0.007969700343117055</v>
      </c>
      <c r="N1012" s="19">
        <f t="shared" si="73"/>
        <v>0.20330868222237383</v>
      </c>
    </row>
    <row r="1013" spans="1:14" ht="15.75" hidden="1" outlineLevel="1">
      <c r="A1013" s="13">
        <v>0.039400000000000004</v>
      </c>
      <c r="B1013" s="1">
        <v>1003</v>
      </c>
      <c r="C1013" s="11">
        <f t="shared" si="67"/>
        <v>972.7730751045029</v>
      </c>
      <c r="D1013" s="10"/>
      <c r="E1013" s="10">
        <f t="shared" si="69"/>
        <v>274558.48224528367</v>
      </c>
      <c r="F1013" s="10">
        <f t="shared" si="74"/>
        <v>12.522915925095763</v>
      </c>
      <c r="G1013" s="12">
        <f t="shared" si="70"/>
        <v>-30.226924895497064</v>
      </c>
      <c r="H1013" s="13">
        <f t="shared" si="68"/>
        <v>0.031438896494263895</v>
      </c>
      <c r="I1013">
        <f t="shared" si="71"/>
        <v>13.294207706047462</v>
      </c>
      <c r="J1013">
        <f t="shared" si="75"/>
        <v>574391.3122410881</v>
      </c>
      <c r="K1013">
        <f t="shared" si="76"/>
        <v>1.7409734073071633E-06</v>
      </c>
      <c r="M1013" s="15">
        <f t="shared" si="72"/>
        <v>0.00796110350573611</v>
      </c>
      <c r="N1013" s="19">
        <f t="shared" si="73"/>
        <v>0.2020584646125916</v>
      </c>
    </row>
    <row r="1014" spans="1:14" ht="15.75" hidden="1" outlineLevel="1">
      <c r="A1014" s="13">
        <v>0.0396</v>
      </c>
      <c r="B1014" s="1">
        <v>1002</v>
      </c>
      <c r="C1014" s="11">
        <f t="shared" si="67"/>
        <v>972.0124870367298</v>
      </c>
      <c r="D1014" s="10"/>
      <c r="E1014" s="10">
        <f t="shared" si="69"/>
        <v>269281.3252619791</v>
      </c>
      <c r="F1014" s="10">
        <f t="shared" si="74"/>
        <v>12.503508217318954</v>
      </c>
      <c r="G1014" s="12">
        <f t="shared" si="70"/>
        <v>-29.987512963270206</v>
      </c>
      <c r="H1014" s="13">
        <f t="shared" si="68"/>
        <v>0.031648886605428694</v>
      </c>
      <c r="I1014">
        <f t="shared" si="71"/>
        <v>13.268690992600154</v>
      </c>
      <c r="J1014">
        <f t="shared" si="75"/>
        <v>559920.1715546224</v>
      </c>
      <c r="K1014">
        <f t="shared" si="76"/>
        <v>1.7859688769981137E-06</v>
      </c>
      <c r="M1014" s="15">
        <f t="shared" si="72"/>
        <v>0.007951113394571309</v>
      </c>
      <c r="N1014" s="19">
        <f t="shared" si="73"/>
        <v>0.20078569178210373</v>
      </c>
    </row>
    <row r="1015" spans="1:14" ht="15.75" hidden="1" outlineLevel="1">
      <c r="A1015" s="13">
        <v>0.0398</v>
      </c>
      <c r="B1015" s="1">
        <v>1001</v>
      </c>
      <c r="C1015" s="11">
        <f t="shared" si="67"/>
        <v>971.2557306087249</v>
      </c>
      <c r="D1015" s="10"/>
      <c r="E1015" s="10">
        <f t="shared" si="69"/>
        <v>264131.4213474587</v>
      </c>
      <c r="F1015" s="10">
        <f t="shared" si="74"/>
        <v>12.484198280396146</v>
      </c>
      <c r="G1015" s="12">
        <f t="shared" si="70"/>
        <v>-29.74426939127511</v>
      </c>
      <c r="H1015" s="13">
        <f t="shared" si="68"/>
        <v>0.03186027929612762</v>
      </c>
      <c r="I1015">
        <f t="shared" si="71"/>
        <v>13.243174279152846</v>
      </c>
      <c r="J1015">
        <f t="shared" si="75"/>
        <v>545813.6155354448</v>
      </c>
      <c r="K1015">
        <f t="shared" si="76"/>
        <v>1.8321272528516844E-06</v>
      </c>
      <c r="M1015" s="15">
        <f t="shared" si="72"/>
        <v>0.007939720703872381</v>
      </c>
      <c r="N1015" s="19">
        <f t="shared" si="73"/>
        <v>0.19949046994654224</v>
      </c>
    </row>
    <row r="1016" spans="1:14" ht="15.75" collapsed="1">
      <c r="A1016" s="13">
        <v>0.04</v>
      </c>
      <c r="B1016" s="1">
        <v>1000</v>
      </c>
      <c r="C1016" s="11">
        <f t="shared" si="67"/>
        <v>970.502767407039</v>
      </c>
      <c r="D1016" s="10"/>
      <c r="E1016" s="10">
        <f t="shared" si="69"/>
        <v>259105.08541533654</v>
      </c>
      <c r="F1016" s="10">
        <f t="shared" si="74"/>
        <v>12.464985134142358</v>
      </c>
      <c r="G1016" s="12">
        <f t="shared" si="70"/>
        <v>-29.49723259296104</v>
      </c>
      <c r="H1016" s="13">
        <f t="shared" si="68"/>
        <v>0.03207308393425488</v>
      </c>
      <c r="I1016">
        <f t="shared" si="71"/>
        <v>13.217657565705538</v>
      </c>
      <c r="J1016">
        <f t="shared" si="75"/>
        <v>532062.4588689698</v>
      </c>
      <c r="K1016">
        <f t="shared" si="76"/>
        <v>1.8794785900244625E-06</v>
      </c>
      <c r="M1016" s="15">
        <f t="shared" si="72"/>
        <v>0.007926916065745124</v>
      </c>
      <c r="N1016" s="19">
        <f t="shared" si="73"/>
        <v>0.19817290164362808</v>
      </c>
    </row>
    <row r="1017" spans="1:14" ht="15.75" hidden="1" outlineLevel="1">
      <c r="A1017" s="13">
        <v>0.04020000000000012</v>
      </c>
      <c r="B1017" s="1">
        <v>999</v>
      </c>
      <c r="C1017" s="11">
        <f t="shared" si="67"/>
        <v>969.7535595929846</v>
      </c>
      <c r="D1017" s="10"/>
      <c r="E1017" s="10">
        <f t="shared" si="69"/>
        <v>254198.75677145243</v>
      </c>
      <c r="F1017" s="10">
        <f t="shared" si="74"/>
        <v>12.44586781303865</v>
      </c>
      <c r="G1017" s="12">
        <f t="shared" si="70"/>
        <v>-29.24644040701537</v>
      </c>
      <c r="H1017" s="13">
        <f t="shared" si="68"/>
        <v>0.032287309950263285</v>
      </c>
      <c r="I1017">
        <f t="shared" si="71"/>
        <v>13.19214085225823</v>
      </c>
      <c r="J1017">
        <f t="shared" si="75"/>
        <v>518657.7476546327</v>
      </c>
      <c r="K1017">
        <f t="shared" si="76"/>
        <v>1.9280537204389486E-06</v>
      </c>
      <c r="M1017" s="15">
        <f t="shared" si="72"/>
        <v>0.007912690049736833</v>
      </c>
      <c r="N1017" s="19">
        <f t="shared" si="73"/>
        <v>0.1968330858143485</v>
      </c>
    </row>
    <row r="1018" spans="1:14" ht="15.75" hidden="1" outlineLevel="1">
      <c r="A1018" s="13">
        <v>0.040400000000000116</v>
      </c>
      <c r="B1018" s="1">
        <v>998</v>
      </c>
      <c r="C1018" s="11">
        <f t="shared" si="67"/>
        <v>969.0080698912284</v>
      </c>
      <c r="D1018" s="10"/>
      <c r="E1018" s="10">
        <f t="shared" si="69"/>
        <v>249408.99432413132</v>
      </c>
      <c r="F1018" s="10">
        <f t="shared" si="74"/>
        <v>12.426845365941016</v>
      </c>
      <c r="G1018" s="12">
        <f t="shared" si="70"/>
        <v>-28.991930108771612</v>
      </c>
      <c r="H1018" s="13">
        <f t="shared" si="68"/>
        <v>0.032502966837581665</v>
      </c>
      <c r="I1018">
        <f t="shared" si="71"/>
        <v>13.166624138810922</v>
      </c>
      <c r="J1018">
        <f t="shared" si="75"/>
        <v>505590.753575666</v>
      </c>
      <c r="K1018">
        <f t="shared" si="76"/>
        <v>1.9778842728585253E-06</v>
      </c>
      <c r="M1018" s="15">
        <f t="shared" si="72"/>
        <v>0.007897033162418451</v>
      </c>
      <c r="N1018" s="19">
        <f t="shared" si="73"/>
        <v>0.19547111788164429</v>
      </c>
    </row>
    <row r="1019" spans="1:14" ht="15.75" hidden="1" outlineLevel="1">
      <c r="A1019" s="13">
        <v>0.040600000000000115</v>
      </c>
      <c r="B1019" s="1">
        <v>997</v>
      </c>
      <c r="C1019" s="11">
        <f t="shared" si="67"/>
        <v>968.2662615786603</v>
      </c>
      <c r="D1019" s="10"/>
      <c r="E1019" s="10">
        <f t="shared" si="69"/>
        <v>244732.47200137415</v>
      </c>
      <c r="F1019" s="10">
        <f t="shared" si="74"/>
        <v>12.407916855796385</v>
      </c>
      <c r="G1019" s="12">
        <f t="shared" si="70"/>
        <v>-28.733738421339694</v>
      </c>
      <c r="H1019" s="13">
        <f t="shared" si="68"/>
        <v>0.03272006415303517</v>
      </c>
      <c r="I1019">
        <f t="shared" si="71"/>
        <v>13.141107425363614</v>
      </c>
      <c r="J1019">
        <f t="shared" si="75"/>
        <v>492852.96821576</v>
      </c>
      <c r="K1019">
        <f t="shared" si="76"/>
        <v>2.029002693481238E-06</v>
      </c>
      <c r="M1019" s="15">
        <f t="shared" si="72"/>
        <v>0.007879935846964947</v>
      </c>
      <c r="N1019" s="19">
        <f t="shared" si="73"/>
        <v>0.1940870898267223</v>
      </c>
    </row>
    <row r="1020" spans="1:14" ht="15.75" hidden="1" outlineLevel="1">
      <c r="A1020" s="13">
        <v>0.040800000000000114</v>
      </c>
      <c r="B1020" s="1">
        <v>996</v>
      </c>
      <c r="C1020" s="11">
        <f t="shared" si="67"/>
        <v>967.5280984735402</v>
      </c>
      <c r="D1020" s="10"/>
      <c r="E1020" s="10">
        <f t="shared" si="69"/>
        <v>240165.97436512524</v>
      </c>
      <c r="F1020" s="10">
        <f t="shared" si="74"/>
        <v>12.389081359365663</v>
      </c>
      <c r="G1020" s="12">
        <f t="shared" si="70"/>
        <v>-28.47190152645976</v>
      </c>
      <c r="H1020" s="13">
        <f t="shared" si="68"/>
        <v>0.032938611517268096</v>
      </c>
      <c r="I1020">
        <f t="shared" si="71"/>
        <v>13.115590711916306</v>
      </c>
      <c r="J1020">
        <f t="shared" si="75"/>
        <v>480436.0975189098</v>
      </c>
      <c r="K1020">
        <f t="shared" si="76"/>
        <v>2.081442267065789E-06</v>
      </c>
      <c r="M1020" s="15">
        <f t="shared" si="72"/>
        <v>0.007861388482732018</v>
      </c>
      <c r="N1020" s="19">
        <f t="shared" si="73"/>
        <v>0.19268109026303912</v>
      </c>
    </row>
    <row r="1021" spans="1:14" ht="15.75" hidden="1" outlineLevel="1">
      <c r="A1021" s="13">
        <v>0.04100000000000011</v>
      </c>
      <c r="B1021" s="1">
        <v>995</v>
      </c>
      <c r="C1021" s="11">
        <f t="shared" si="67"/>
        <v>966.7935449249093</v>
      </c>
      <c r="D1021" s="10"/>
      <c r="E1021" s="10">
        <f t="shared" si="69"/>
        <v>235706.39241319426</v>
      </c>
      <c r="F1021" s="10">
        <f t="shared" si="74"/>
        <v>12.370337966953542</v>
      </c>
      <c r="G1021" s="12">
        <f t="shared" si="70"/>
        <v>-28.20645507509073</v>
      </c>
      <c r="H1021" s="13">
        <f t="shared" si="68"/>
        <v>0.033158618615169964</v>
      </c>
      <c r="I1021">
        <f t="shared" si="71"/>
        <v>13.090073998468998</v>
      </c>
      <c r="J1021">
        <f t="shared" si="75"/>
        <v>468332.0563888405</v>
      </c>
      <c r="K1021">
        <f t="shared" si="76"/>
        <v>2.1352371386034984E-06</v>
      </c>
      <c r="M1021" s="15">
        <f t="shared" si="72"/>
        <v>0.007841381384830148</v>
      </c>
      <c r="N1021" s="19">
        <f t="shared" si="73"/>
        <v>0.19125320450805186</v>
      </c>
    </row>
    <row r="1022" spans="1:14" ht="15.75" hidden="1" outlineLevel="1">
      <c r="A1022" s="13">
        <v>0.04120000000000011</v>
      </c>
      <c r="B1022" s="1">
        <v>994</v>
      </c>
      <c r="C1022" s="11">
        <f t="shared" si="67"/>
        <v>966.0625658022568</v>
      </c>
      <c r="D1022" s="10"/>
      <c r="E1022" s="10">
        <f t="shared" si="69"/>
        <v>231350.71955994645</v>
      </c>
      <c r="F1022" s="10">
        <f t="shared" si="74"/>
        <v>12.351685782144855</v>
      </c>
      <c r="G1022" s="12">
        <f t="shared" si="70"/>
        <v>-27.937434197743187</v>
      </c>
      <c r="H1022" s="13">
        <f t="shared" si="68"/>
        <v>0.03338009519630391</v>
      </c>
      <c r="I1022">
        <f t="shared" si="71"/>
        <v>13.06455728502169</v>
      </c>
      <c r="J1022">
        <f t="shared" si="75"/>
        <v>456532.9634244937</v>
      </c>
      <c r="K1022">
        <f t="shared" si="76"/>
        <v>2.1904223355503457E-06</v>
      </c>
      <c r="M1022" s="15">
        <f t="shared" si="72"/>
        <v>0.007819904803696202</v>
      </c>
      <c r="N1022" s="19">
        <f t="shared" si="73"/>
        <v>0.18980351465281994</v>
      </c>
    </row>
    <row r="1023" spans="1:14" ht="15.75" hidden="1" outlineLevel="1">
      <c r="A1023" s="13">
        <v>0.04140000000000011</v>
      </c>
      <c r="B1023" s="1">
        <v>993</v>
      </c>
      <c r="C1023" s="11">
        <f t="shared" si="67"/>
        <v>965.3351264854402</v>
      </c>
      <c r="D1023" s="10"/>
      <c r="E1023" s="10">
        <f t="shared" si="69"/>
        <v>227096.04778732875</v>
      </c>
      <c r="F1023" s="10">
        <f t="shared" si="74"/>
        <v>12.33312392154734</v>
      </c>
      <c r="G1023" s="12">
        <f t="shared" si="70"/>
        <v>-27.66487351455976</v>
      </c>
      <c r="H1023" s="13">
        <f t="shared" si="68"/>
        <v>0.033603051075338335</v>
      </c>
      <c r="I1023">
        <f t="shared" si="71"/>
        <v>13.039040571574382</v>
      </c>
      <c r="J1023">
        <f t="shared" si="75"/>
        <v>445031.1357881478</v>
      </c>
      <c r="K1023">
        <f t="shared" si="76"/>
        <v>2.2470337906335593E-06</v>
      </c>
      <c r="M1023" s="15">
        <f t="shared" si="72"/>
        <v>0.007796948924661776</v>
      </c>
      <c r="N1023" s="19">
        <f t="shared" si="73"/>
        <v>0.188332099629511</v>
      </c>
    </row>
    <row r="1024" spans="1:14" ht="15.75" hidden="1" outlineLevel="1">
      <c r="A1024" s="13">
        <v>0.04160000000000011</v>
      </c>
      <c r="B1024" s="1">
        <v>992</v>
      </c>
      <c r="C1024" s="11">
        <f t="shared" si="67"/>
        <v>964.6111928548457</v>
      </c>
      <c r="D1024" s="10"/>
      <c r="E1024" s="10">
        <f t="shared" si="69"/>
        <v>222939.56395823456</v>
      </c>
      <c r="F1024" s="10">
        <f t="shared" si="74"/>
        <v>12.31465151454059</v>
      </c>
      <c r="G1024" s="12">
        <f t="shared" si="70"/>
        <v>-27.38880714515426</v>
      </c>
      <c r="H1024" s="13">
        <f t="shared" si="68"/>
        <v>0.033827496132481205</v>
      </c>
      <c r="I1024">
        <f t="shared" si="71"/>
        <v>13.013523858127074</v>
      </c>
      <c r="J1024">
        <f t="shared" si="75"/>
        <v>433819.08420283056</v>
      </c>
      <c r="K1024">
        <f t="shared" si="76"/>
        <v>2.3051083652476054E-06</v>
      </c>
      <c r="M1024" s="15">
        <f t="shared" si="72"/>
        <v>0.007772503867518904</v>
      </c>
      <c r="N1024" s="19">
        <f t="shared" si="73"/>
        <v>0.18683903527689624</v>
      </c>
    </row>
    <row r="1025" spans="1:14" ht="15.75" hidden="1" outlineLevel="1">
      <c r="A1025" s="13">
        <v>0.04180000000000011</v>
      </c>
      <c r="B1025" s="1">
        <v>991</v>
      </c>
      <c r="C1025" s="11">
        <f t="shared" si="67"/>
        <v>963.8907312817857</v>
      </c>
      <c r="D1025" s="10"/>
      <c r="E1025" s="10">
        <f t="shared" si="69"/>
        <v>218878.54628461882</v>
      </c>
      <c r="F1025" s="10">
        <f t="shared" si="74"/>
        <v>12.296267703031022</v>
      </c>
      <c r="G1025" s="12">
        <f t="shared" si="70"/>
        <v>-27.109268718214253</v>
      </c>
      <c r="H1025" s="13">
        <f t="shared" si="68"/>
        <v>0.03405344031391735</v>
      </c>
      <c r="I1025">
        <f t="shared" si="71"/>
        <v>12.988007144679766</v>
      </c>
      <c r="J1025">
        <f t="shared" si="75"/>
        <v>422889.50807576627</v>
      </c>
      <c r="K1025">
        <f t="shared" si="76"/>
        <v>2.364683873454805E-06</v>
      </c>
      <c r="M1025" s="15">
        <f t="shared" si="72"/>
        <v>0.00774655968608276</v>
      </c>
      <c r="N1025" s="19">
        <f t="shared" si="73"/>
        <v>0.1853243944038933</v>
      </c>
    </row>
    <row r="1026" spans="1:14" ht="15.75" hidden="1" outlineLevel="1">
      <c r="A1026" s="13">
        <v>0.04200000000000011</v>
      </c>
      <c r="B1026" s="1">
        <v>990</v>
      </c>
      <c r="C1026" s="11">
        <f aca="true" t="shared" si="77" ref="C1026:C1089">39.19*F1026+482</f>
        <v>963.1737086191257</v>
      </c>
      <c r="D1026" s="10"/>
      <c r="E1026" s="10">
        <f t="shared" si="69"/>
        <v>214910.3609431661</v>
      </c>
      <c r="F1026" s="10">
        <f t="shared" si="74"/>
        <v>12.2779716412127</v>
      </c>
      <c r="G1026" s="12">
        <f t="shared" si="70"/>
        <v>-26.826291380874295</v>
      </c>
      <c r="H1026" s="13">
        <f t="shared" si="68"/>
        <v>0.034280893632248524</v>
      </c>
      <c r="I1026">
        <f t="shared" si="71"/>
        <v>12.962490431232458</v>
      </c>
      <c r="J1026">
        <f t="shared" si="75"/>
        <v>412235.2907446823</v>
      </c>
      <c r="K1026">
        <f t="shared" si="76"/>
        <v>2.4257991066062063E-06</v>
      </c>
      <c r="M1026" s="15">
        <f t="shared" si="72"/>
        <v>0.0077191063677515825</v>
      </c>
      <c r="N1026" s="19">
        <f t="shared" si="73"/>
        <v>0.1837882468512277</v>
      </c>
    </row>
    <row r="1027" spans="1:14" ht="15.75" hidden="1" outlineLevel="1">
      <c r="A1027" s="13">
        <v>0.042200000000000105</v>
      </c>
      <c r="B1027" s="1">
        <v>989</v>
      </c>
      <c r="C1027" s="11">
        <f t="shared" si="77"/>
        <v>962.4600921921333</v>
      </c>
      <c r="D1027" s="10"/>
      <c r="E1027" s="10">
        <f t="shared" si="69"/>
        <v>211032.45883168842</v>
      </c>
      <c r="F1027" s="10">
        <f t="shared" si="74"/>
        <v>12.259762495333844</v>
      </c>
      <c r="G1027" s="12">
        <f t="shared" si="70"/>
        <v>-26.53990780786671</v>
      </c>
      <c r="H1027" s="13">
        <f t="shared" si="68"/>
        <v>0.03450986616693654</v>
      </c>
      <c r="I1027">
        <f t="shared" si="71"/>
        <v>12.93697371778515</v>
      </c>
      <c r="J1027">
        <f t="shared" si="75"/>
        <v>401849.4948438802</v>
      </c>
      <c r="K1027">
        <f t="shared" si="76"/>
        <v>2.4884938585987353E-06</v>
      </c>
      <c r="M1027" s="15">
        <f t="shared" si="72"/>
        <v>0.007690133833063564</v>
      </c>
      <c r="N1027" s="19">
        <f t="shared" si="73"/>
        <v>0.18223065955126885</v>
      </c>
    </row>
    <row r="1028" spans="1:14" ht="15.75" hidden="1" outlineLevel="1">
      <c r="A1028" s="13">
        <v>0.042400000000000104</v>
      </c>
      <c r="B1028" s="1">
        <v>988</v>
      </c>
      <c r="C1028" s="11">
        <f t="shared" si="77"/>
        <v>961.7498497895442</v>
      </c>
      <c r="D1028" s="10"/>
      <c r="E1028" s="10">
        <f t="shared" si="69"/>
        <v>207242.37245976026</v>
      </c>
      <c r="F1028" s="10">
        <f t="shared" si="74"/>
        <v>12.24163944346885</v>
      </c>
      <c r="G1028" s="12">
        <f t="shared" si="70"/>
        <v>-26.250150210455786</v>
      </c>
      <c r="H1028" s="13">
        <f t="shared" si="68"/>
        <v>0.034740368064749304</v>
      </c>
      <c r="I1028">
        <f t="shared" si="71"/>
        <v>12.911457004337842</v>
      </c>
      <c r="J1028">
        <f t="shared" si="75"/>
        <v>391725.35778705287</v>
      </c>
      <c r="K1028">
        <f t="shared" si="76"/>
        <v>2.5528089517850754E-06</v>
      </c>
      <c r="M1028" s="15">
        <f t="shared" si="72"/>
        <v>0.0076596319352508005</v>
      </c>
      <c r="N1028" s="19">
        <f t="shared" si="73"/>
        <v>0.18065169658610333</v>
      </c>
    </row>
    <row r="1029" spans="1:14" ht="15.75" hidden="1" outlineLevel="1">
      <c r="A1029" s="13">
        <v>0.0426000000000001</v>
      </c>
      <c r="B1029" s="1">
        <v>987</v>
      </c>
      <c r="C1029" s="11">
        <f t="shared" si="77"/>
        <v>961.0429496548372</v>
      </c>
      <c r="D1029" s="10"/>
      <c r="E1029" s="10">
        <f t="shared" si="69"/>
        <v>203537.71296743682</v>
      </c>
      <c r="F1029" s="10">
        <f t="shared" si="74"/>
        <v>12.223601675295667</v>
      </c>
      <c r="G1029" s="12">
        <f t="shared" si="70"/>
        <v>-25.95705034516277</v>
      </c>
      <c r="H1029" s="13">
        <f t="shared" si="68"/>
        <v>0.03497240954020969</v>
      </c>
      <c r="I1029">
        <f t="shared" si="71"/>
        <v>12.885940290890534</v>
      </c>
      <c r="J1029">
        <f t="shared" si="75"/>
        <v>381856.28736390814</v>
      </c>
      <c r="K1029">
        <f t="shared" si="76"/>
        <v>2.618786263553132E-06</v>
      </c>
      <c r="M1029" s="15">
        <f t="shared" si="72"/>
        <v>0.007627590459790411</v>
      </c>
      <c r="N1029" s="19">
        <f t="shared" si="73"/>
        <v>0.1790514192439059</v>
      </c>
    </row>
    <row r="1030" spans="1:14" ht="15.75" hidden="1" outlineLevel="1">
      <c r="A1030" s="13">
        <v>0.0428000000000001</v>
      </c>
      <c r="B1030" s="1">
        <v>986</v>
      </c>
      <c r="C1030" s="11">
        <f t="shared" si="77"/>
        <v>960.3393604777148</v>
      </c>
      <c r="D1030" s="10"/>
      <c r="E1030" s="10">
        <f t="shared" si="69"/>
        <v>199916.16726621782</v>
      </c>
      <c r="F1030" s="10">
        <f t="shared" si="74"/>
        <v>12.205648391878407</v>
      </c>
      <c r="G1030" s="12">
        <f t="shared" si="70"/>
        <v>-25.660639522285237</v>
      </c>
      <c r="H1030" s="13">
        <f t="shared" si="68"/>
        <v>0.035206000876047625</v>
      </c>
      <c r="I1030">
        <f t="shared" si="71"/>
        <v>12.860423577443227</v>
      </c>
      <c r="J1030">
        <f t="shared" si="75"/>
        <v>372235.85744772997</v>
      </c>
      <c r="K1030">
        <f t="shared" si="76"/>
        <v>2.6864687535923963E-06</v>
      </c>
      <c r="M1030" s="15">
        <f t="shared" si="72"/>
        <v>0.007593999123952477</v>
      </c>
      <c r="N1030" s="19">
        <f t="shared" si="73"/>
        <v>0.1774298860736556</v>
      </c>
    </row>
    <row r="1031" spans="1:14" ht="15.75" hidden="1" outlineLevel="1">
      <c r="A1031" s="13">
        <v>0.0430000000000001</v>
      </c>
      <c r="B1031" s="1">
        <v>985</v>
      </c>
      <c r="C1031" s="11">
        <f t="shared" si="77"/>
        <v>959.6390513857822</v>
      </c>
      <c r="D1031" s="10"/>
      <c r="E1031" s="10">
        <f t="shared" si="69"/>
        <v>196375.4952966911</v>
      </c>
      <c r="F1031" s="10">
        <f t="shared" si="74"/>
        <v>12.18777880545502</v>
      </c>
      <c r="G1031" s="12">
        <f t="shared" si="70"/>
        <v>-25.36094861421782</v>
      </c>
      <c r="H1031" s="13">
        <f t="shared" si="68"/>
        <v>0.035441152423654934</v>
      </c>
      <c r="I1031">
        <f t="shared" si="71"/>
        <v>12.834906863995919</v>
      </c>
      <c r="J1031">
        <f t="shared" si="75"/>
        <v>362857.80381108314</v>
      </c>
      <c r="K1031">
        <f t="shared" si="76"/>
        <v>2.7559004918649514E-06</v>
      </c>
      <c r="M1031" s="15">
        <f t="shared" si="72"/>
        <v>0.0075588475763451665</v>
      </c>
      <c r="N1031" s="19">
        <f t="shared" si="73"/>
        <v>0.17578715293825928</v>
      </c>
    </row>
    <row r="1032" spans="1:14" ht="15.75" hidden="1" outlineLevel="1">
      <c r="A1032" s="13">
        <v>0.0432000000000001</v>
      </c>
      <c r="B1032" s="1">
        <v>984</v>
      </c>
      <c r="C1032" s="11">
        <f t="shared" si="77"/>
        <v>958.9419919364184</v>
      </c>
      <c r="D1032" s="10"/>
      <c r="E1032" s="10">
        <f t="shared" si="69"/>
        <v>192913.52739758574</v>
      </c>
      <c r="F1032" s="10">
        <f t="shared" si="74"/>
        <v>12.169992139229867</v>
      </c>
      <c r="G1032" s="12">
        <f t="shared" si="70"/>
        <v>-25.05800806358161</v>
      </c>
      <c r="H1032" s="13">
        <f t="shared" si="68"/>
        <v>0.035677874603543366</v>
      </c>
      <c r="I1032">
        <f t="shared" si="71"/>
        <v>12.80939015054861</v>
      </c>
      <c r="J1032">
        <f t="shared" si="75"/>
        <v>353716.0200469368</v>
      </c>
      <c r="K1032">
        <f t="shared" si="76"/>
        <v>2.8271266872993304E-06</v>
      </c>
      <c r="M1032" s="15">
        <f t="shared" si="72"/>
        <v>0.007522125396456733</v>
      </c>
      <c r="N1032" s="19">
        <f t="shared" si="73"/>
        <v>0.17412327306612768</v>
      </c>
    </row>
    <row r="1033" spans="1:14" ht="15.75" hidden="1" outlineLevel="1">
      <c r="A1033" s="13">
        <v>0.0434000000000001</v>
      </c>
      <c r="B1033" s="1">
        <v>983</v>
      </c>
      <c r="C1033" s="11">
        <f t="shared" si="77"/>
        <v>958.2481521088365</v>
      </c>
      <c r="D1033" s="10"/>
      <c r="E1033" s="10">
        <f t="shared" si="69"/>
        <v>189528.16178122017</v>
      </c>
      <c r="F1033" s="10">
        <f t="shared" si="74"/>
        <v>12.152287627171129</v>
      </c>
      <c r="G1033" s="12">
        <f t="shared" si="70"/>
        <v>-24.751847891163493</v>
      </c>
      <c r="H1033" s="13">
        <f t="shared" si="68"/>
        <v>0.035916177905805584</v>
      </c>
      <c r="I1033">
        <f t="shared" si="71"/>
        <v>12.783873437101303</v>
      </c>
      <c r="J1033">
        <f t="shared" si="75"/>
        <v>344804.553592551</v>
      </c>
      <c r="K1033">
        <f t="shared" si="76"/>
        <v>2.9001937172259072E-06</v>
      </c>
      <c r="M1033" s="15">
        <f t="shared" si="72"/>
        <v>0.007483822094194514</v>
      </c>
      <c r="N1033" s="19">
        <f t="shared" si="73"/>
        <v>0.1724382971012557</v>
      </c>
    </row>
    <row r="1034" spans="1:14" ht="15.75" hidden="1" outlineLevel="1">
      <c r="A1034" s="13">
        <v>0.0436000000000001</v>
      </c>
      <c r="B1034" s="1">
        <v>982</v>
      </c>
      <c r="C1034" s="11">
        <f t="shared" si="77"/>
        <v>957.5575022963246</v>
      </c>
      <c r="D1034" s="10"/>
      <c r="E1034" s="10">
        <f t="shared" si="69"/>
        <v>186217.36211057223</v>
      </c>
      <c r="F1034" s="10">
        <f t="shared" si="74"/>
        <v>12.134664513812824</v>
      </c>
      <c r="G1034" s="12">
        <f t="shared" si="70"/>
        <v>-24.44249770367537</v>
      </c>
      <c r="H1034" s="13">
        <f t="shared" si="68"/>
        <v>0.03615607289057923</v>
      </c>
      <c r="I1034">
        <f t="shared" si="71"/>
        <v>12.758356723653995</v>
      </c>
      <c r="J1034">
        <f t="shared" si="75"/>
        <v>336117.6018535367</v>
      </c>
      <c r="K1034">
        <f t="shared" si="76"/>
        <v>2.97514915757298E-06</v>
      </c>
      <c r="M1034" s="15">
        <f t="shared" si="72"/>
        <v>0.007443927109420864</v>
      </c>
      <c r="N1034" s="19">
        <f t="shared" si="73"/>
        <v>0.1707322731518543</v>
      </c>
    </row>
    <row r="1035" spans="1:14" ht="15.75" hidden="1" outlineLevel="1">
      <c r="A1035" s="13">
        <v>0.043800000000000096</v>
      </c>
      <c r="B1035" s="1">
        <v>981</v>
      </c>
      <c r="C1035" s="11">
        <f t="shared" si="77"/>
        <v>956.8700132986667</v>
      </c>
      <c r="D1035" s="10"/>
      <c r="E1035" s="10">
        <f t="shared" si="69"/>
        <v>182979.15517344605</v>
      </c>
      <c r="F1035" s="10">
        <f t="shared" si="74"/>
        <v>12.11712205406141</v>
      </c>
      <c r="G1035" s="12">
        <f t="shared" si="70"/>
        <v>-24.129986701333337</v>
      </c>
      <c r="H1035" s="13">
        <f t="shared" si="68"/>
        <v>0.03639757018851409</v>
      </c>
      <c r="I1035">
        <f t="shared" si="71"/>
        <v>12.732840010206687</v>
      </c>
      <c r="J1035">
        <f t="shared" si="75"/>
        <v>327649.5084255662</v>
      </c>
      <c r="K1035">
        <f t="shared" si="76"/>
        <v>3.0520418138432066E-06</v>
      </c>
      <c r="M1035" s="15">
        <f t="shared" si="72"/>
        <v>0.007402429811486005</v>
      </c>
      <c r="N1035" s="19">
        <f t="shared" si="73"/>
        <v>0.16900524683757967</v>
      </c>
    </row>
    <row r="1036" spans="1:14" ht="15.75" hidden="1" outlineLevel="1">
      <c r="A1036" s="13">
        <v>0.044000000000000095</v>
      </c>
      <c r="B1036" s="1">
        <v>980</v>
      </c>
      <c r="C1036" s="11">
        <f t="shared" si="77"/>
        <v>956.1856563147337</v>
      </c>
      <c r="D1036" s="10"/>
      <c r="E1036" s="10">
        <f t="shared" si="69"/>
        <v>179811.62864941327</v>
      </c>
      <c r="F1036" s="10">
        <f t="shared" si="74"/>
        <v>12.099659513006731</v>
      </c>
      <c r="G1036" s="12">
        <f t="shared" si="70"/>
        <v>-23.814343685266294</v>
      </c>
      <c r="H1036" s="13">
        <f t="shared" si="68"/>
        <v>0.03664068050124227</v>
      </c>
      <c r="I1036">
        <f t="shared" si="71"/>
        <v>12.707323296759379</v>
      </c>
      <c r="J1036">
        <f t="shared" si="75"/>
        <v>319394.7594112735</v>
      </c>
      <c r="K1036">
        <f t="shared" si="76"/>
        <v>3.13092175289055E-06</v>
      </c>
      <c r="M1036" s="15">
        <f t="shared" si="72"/>
        <v>0.007359319498757823</v>
      </c>
      <c r="N1036" s="19">
        <f t="shared" si="73"/>
        <v>0.1672572613354047</v>
      </c>
    </row>
    <row r="1037" spans="1:14" ht="15.75" hidden="1" outlineLevel="1">
      <c r="A1037" s="13">
        <v>0.04420000000000009</v>
      </c>
      <c r="B1037" s="1">
        <v>979</v>
      </c>
      <c r="C1037" s="11">
        <f t="shared" si="77"/>
        <v>955.504402935245</v>
      </c>
      <c r="D1037" s="10"/>
      <c r="E1037" s="10">
        <f t="shared" si="69"/>
        <v>176712.9289654385</v>
      </c>
      <c r="F1037" s="10">
        <f t="shared" si="74"/>
        <v>12.082276165737307</v>
      </c>
      <c r="G1037" s="12">
        <f t="shared" si="70"/>
        <v>-23.495597064754975</v>
      </c>
      <c r="H1037" s="13">
        <f t="shared" si="68"/>
        <v>0.036885414601851664</v>
      </c>
      <c r="I1037">
        <f t="shared" si="71"/>
        <v>12.68180658331207</v>
      </c>
      <c r="J1037">
        <f t="shared" si="75"/>
        <v>311347.97982994607</v>
      </c>
      <c r="K1037">
        <f t="shared" si="76"/>
        <v>3.2118403355184322E-06</v>
      </c>
      <c r="M1037" s="15">
        <f t="shared" si="72"/>
        <v>0.007314585398148429</v>
      </c>
      <c r="N1037" s="19">
        <f t="shared" si="73"/>
        <v>0.16548835742417226</v>
      </c>
    </row>
    <row r="1038" spans="1:14" ht="15.75" hidden="1" outlineLevel="1">
      <c r="A1038" s="13">
        <v>0.04440000000000009</v>
      </c>
      <c r="B1038" s="1">
        <v>978</v>
      </c>
      <c r="C1038" s="11">
        <f t="shared" si="77"/>
        <v>954.826225135691</v>
      </c>
      <c r="D1038" s="10"/>
      <c r="E1038" s="10">
        <f t="shared" si="69"/>
        <v>173681.25923627862</v>
      </c>
      <c r="F1038" s="10">
        <f t="shared" si="74"/>
        <v>12.064971297159758</v>
      </c>
      <c r="G1038" s="12">
        <f t="shared" si="70"/>
        <v>-23.173774864309053</v>
      </c>
      <c r="H1038" s="13">
        <f t="shared" si="68"/>
        <v>0.037131783335362316</v>
      </c>
      <c r="I1038">
        <f t="shared" si="71"/>
        <v>12.656289869864763</v>
      </c>
      <c r="J1038">
        <f t="shared" si="75"/>
        <v>303503.93011767056</v>
      </c>
      <c r="K1038">
        <f t="shared" si="76"/>
        <v>3.2948502499202994E-06</v>
      </c>
      <c r="M1038" s="15">
        <f t="shared" si="72"/>
        <v>0.007268216664637776</v>
      </c>
      <c r="N1038" s="19">
        <f t="shared" si="73"/>
        <v>0.1636985735278775</v>
      </c>
    </row>
    <row r="1039" spans="1:14" ht="15.75" hidden="1" outlineLevel="1">
      <c r="A1039" s="13">
        <v>0.04460000000000009</v>
      </c>
      <c r="B1039" s="1">
        <v>977</v>
      </c>
      <c r="C1039" s="11">
        <f t="shared" si="77"/>
        <v>954.1510952694157</v>
      </c>
      <c r="D1039" s="10"/>
      <c r="E1039" s="10">
        <f t="shared" si="69"/>
        <v>170714.87728594337</v>
      </c>
      <c r="F1039" s="10">
        <f t="shared" si="74"/>
        <v>12.047744201822296</v>
      </c>
      <c r="G1039" s="12">
        <f t="shared" si="70"/>
        <v>-22.84890473058431</v>
      </c>
      <c r="H1039" s="13">
        <f t="shared" si="68"/>
        <v>0.0373797976192062</v>
      </c>
      <c r="I1039">
        <f t="shared" si="71"/>
        <v>12.630773156417455</v>
      </c>
      <c r="J1039">
        <f t="shared" si="75"/>
        <v>295857.50271565415</v>
      </c>
      <c r="K1039">
        <f t="shared" si="76"/>
        <v>3.3800055459843805E-06</v>
      </c>
      <c r="M1039" s="15">
        <f t="shared" si="72"/>
        <v>0.007220202380793891</v>
      </c>
      <c r="N1039" s="19">
        <f t="shared" si="73"/>
        <v>0.16188794575771023</v>
      </c>
    </row>
    <row r="1040" spans="1:14" ht="15.75" hidden="1" outlineLevel="1">
      <c r="A1040" s="13">
        <v>0.04480000000000009</v>
      </c>
      <c r="B1040" s="1">
        <v>976</v>
      </c>
      <c r="C1040" s="11">
        <f t="shared" si="77"/>
        <v>953.4789860608555</v>
      </c>
      <c r="D1040" s="10"/>
      <c r="E1040" s="10">
        <f t="shared" si="69"/>
        <v>167812.09374668184</v>
      </c>
      <c r="F1040" s="10">
        <f t="shared" si="74"/>
        <v>12.030594183742169</v>
      </c>
      <c r="G1040" s="12">
        <f t="shared" si="70"/>
        <v>-22.521013939144495</v>
      </c>
      <c r="H1040" s="13">
        <f aca="true" t="shared" si="78" ref="H1040:H1103">POWER(K1040,(1/3.833))</f>
        <v>0.03762946844370995</v>
      </c>
      <c r="I1040">
        <f t="shared" si="71"/>
        <v>12.605256442970147</v>
      </c>
      <c r="J1040">
        <f t="shared" si="75"/>
        <v>288403.7187444983</v>
      </c>
      <c r="K1040">
        <f t="shared" si="76"/>
        <v>3.467361670484966E-06</v>
      </c>
      <c r="M1040" s="15">
        <f t="shared" si="72"/>
        <v>0.00717053155629014</v>
      </c>
      <c r="N1040" s="19">
        <f t="shared" si="73"/>
        <v>0.16005650795290458</v>
      </c>
    </row>
    <row r="1041" spans="1:14" ht="15.75" hidden="1" outlineLevel="1">
      <c r="A1041" s="13">
        <v>0.04500000000000009</v>
      </c>
      <c r="B1041" s="1">
        <v>975</v>
      </c>
      <c r="C1041" s="11">
        <f t="shared" si="77"/>
        <v>952.8098705989257</v>
      </c>
      <c r="D1041" s="10"/>
      <c r="E1041" s="10">
        <f t="shared" si="69"/>
        <v>164971.2702321299</v>
      </c>
      <c r="F1041" s="10">
        <f t="shared" si="74"/>
        <v>12.013520556236942</v>
      </c>
      <c r="G1041" s="12">
        <f t="shared" si="70"/>
        <v>-22.190129401074273</v>
      </c>
      <c r="H1041" s="13">
        <f t="shared" si="78"/>
        <v>0.03788080687258093</v>
      </c>
      <c r="I1041">
        <f t="shared" si="71"/>
        <v>12.579739729522839</v>
      </c>
      <c r="J1041">
        <f t="shared" si="75"/>
        <v>281137.72476226196</v>
      </c>
      <c r="K1041">
        <f t="shared" si="76"/>
        <v>3.556975503183105E-06</v>
      </c>
      <c r="M1041" s="15">
        <f t="shared" si="72"/>
        <v>0.007119193127419161</v>
      </c>
      <c r="N1041" s="19">
        <f t="shared" si="73"/>
        <v>0.1582042917204255</v>
      </c>
    </row>
    <row r="1042" spans="1:14" ht="15.75" hidden="1" outlineLevel="1">
      <c r="A1042" s="13">
        <v>0.04520000000000009</v>
      </c>
      <c r="B1042" s="1">
        <v>974</v>
      </c>
      <c r="C1042" s="11">
        <f t="shared" si="77"/>
        <v>952.1437223305563</v>
      </c>
      <c r="D1042" s="10"/>
      <c r="E1042" s="10">
        <f t="shared" si="69"/>
        <v>162190.81758140962</v>
      </c>
      <c r="F1042" s="10">
        <f t="shared" si="74"/>
        <v>11.996522641759539</v>
      </c>
      <c r="G1042" s="12">
        <f t="shared" si="70"/>
        <v>-21.85627766944367</v>
      </c>
      <c r="H1042" s="13">
        <f t="shared" si="78"/>
        <v>0.038133824043396464</v>
      </c>
      <c r="I1042">
        <f t="shared" si="71"/>
        <v>12.55422301607553</v>
      </c>
      <c r="J1042">
        <f t="shared" si="75"/>
        <v>274054.78960420034</v>
      </c>
      <c r="K1042">
        <f t="shared" si="76"/>
        <v>3.6489053938602406E-06</v>
      </c>
      <c r="M1042" s="15">
        <f t="shared" si="72"/>
        <v>0.007066175956603624</v>
      </c>
      <c r="N1042" s="19">
        <f t="shared" si="73"/>
        <v>0.1563313264735312</v>
      </c>
    </row>
    <row r="1043" spans="1:14" ht="15.75" hidden="1" outlineLevel="1">
      <c r="A1043" s="13">
        <v>0.045400000000000086</v>
      </c>
      <c r="B1043" s="1">
        <v>973</v>
      </c>
      <c r="C1043" s="11">
        <f t="shared" si="77"/>
        <v>951.4805150543682</v>
      </c>
      <c r="D1043" s="10"/>
      <c r="E1043" s="10">
        <f t="shared" si="69"/>
        <v>159469.1941711249</v>
      </c>
      <c r="F1043" s="10">
        <f t="shared" si="74"/>
        <v>11.979599771736877</v>
      </c>
      <c r="G1043" s="12">
        <f t="shared" si="70"/>
        <v>-21.519484945631802</v>
      </c>
      <c r="H1043" s="13">
        <f t="shared" si="78"/>
        <v>0.038388531168096346</v>
      </c>
      <c r="I1043">
        <f t="shared" si="71"/>
        <v>12.528706302628223</v>
      </c>
      <c r="J1043">
        <f t="shared" si="75"/>
        <v>267150.3013021244</v>
      </c>
      <c r="K1043">
        <f t="shared" si="76"/>
        <v>3.743211200308865E-06</v>
      </c>
      <c r="M1043" s="15">
        <f t="shared" si="72"/>
        <v>0.00701146883190374</v>
      </c>
      <c r="N1043" s="19">
        <f t="shared" si="73"/>
        <v>0.15443763946924507</v>
      </c>
    </row>
    <row r="1044" spans="1:14" ht="15.75" hidden="1" outlineLevel="1">
      <c r="A1044" s="13">
        <v>0.045600000000000085</v>
      </c>
      <c r="B1044" s="1">
        <v>972</v>
      </c>
      <c r="C1044" s="11">
        <f t="shared" si="77"/>
        <v>950.8202229144907</v>
      </c>
      <c r="D1044" s="10"/>
      <c r="E1044" s="10">
        <f t="shared" si="69"/>
        <v>156804.90429235075</v>
      </c>
      <c r="F1044" s="10">
        <f t="shared" si="74"/>
        <v>11.962751286412114</v>
      </c>
      <c r="G1044" s="12">
        <f t="shared" si="70"/>
        <v>-21.179777085509272</v>
      </c>
      <c r="H1044" s="13">
        <f t="shared" si="78"/>
        <v>0.03864493953347853</v>
      </c>
      <c r="I1044">
        <f t="shared" si="71"/>
        <v>12.503189589180915</v>
      </c>
      <c r="J1044">
        <f t="shared" si="75"/>
        <v>260419.76408137282</v>
      </c>
      <c r="K1044">
        <f t="shared" si="76"/>
        <v>3.839954327304943E-06</v>
      </c>
      <c r="M1044" s="15">
        <f t="shared" si="72"/>
        <v>0.0069550604665215565</v>
      </c>
      <c r="N1044" s="19">
        <f t="shared" si="73"/>
        <v>0.1525232558447707</v>
      </c>
    </row>
    <row r="1045" spans="1:14" ht="15.75" hidden="1" outlineLevel="1">
      <c r="A1045" s="13">
        <v>0.045800000000000084</v>
      </c>
      <c r="B1045" s="1">
        <v>971</v>
      </c>
      <c r="C1045" s="11">
        <f t="shared" si="77"/>
        <v>950.1628203945127</v>
      </c>
      <c r="D1045" s="10"/>
      <c r="E1045" s="10">
        <f t="shared" si="69"/>
        <v>154196.49658983303</v>
      </c>
      <c r="F1045" s="10">
        <f t="shared" si="74"/>
        <v>11.945976534690294</v>
      </c>
      <c r="G1045" s="12">
        <f t="shared" si="70"/>
        <v>-20.837179605487336</v>
      </c>
      <c r="H1045" s="13">
        <f t="shared" si="78"/>
        <v>0.03890306050169821</v>
      </c>
      <c r="I1045">
        <f t="shared" si="71"/>
        <v>12.477672875733607</v>
      </c>
      <c r="J1045">
        <f t="shared" si="75"/>
        <v>253858.79543344254</v>
      </c>
      <c r="K1045">
        <f t="shared" si="76"/>
        <v>3.939197766587461E-06</v>
      </c>
      <c r="M1045" s="15">
        <f t="shared" si="72"/>
        <v>0.006896939498301877</v>
      </c>
      <c r="N1045" s="19">
        <f t="shared" si="73"/>
        <v>0.15058819865287912</v>
      </c>
    </row>
    <row r="1046" spans="1:14" ht="15.75" hidden="1" outlineLevel="1">
      <c r="A1046" s="13">
        <v>0.04600000000000008</v>
      </c>
      <c r="B1046" s="1">
        <v>970</v>
      </c>
      <c r="C1046" s="11">
        <f t="shared" si="77"/>
        <v>949.5082823115656</v>
      </c>
      <c r="D1046" s="10"/>
      <c r="E1046" s="10">
        <f t="shared" si="69"/>
        <v>151642.56256076338</v>
      </c>
      <c r="F1046" s="10">
        <f t="shared" si="74"/>
        <v>11.929274873987385</v>
      </c>
      <c r="G1046" s="12">
        <f t="shared" si="70"/>
        <v>-20.49171768843439</v>
      </c>
      <c r="H1046" s="13">
        <f t="shared" si="78"/>
        <v>0.039162905510770125</v>
      </c>
      <c r="I1046">
        <f t="shared" si="71"/>
        <v>12.452156162286299</v>
      </c>
      <c r="J1046">
        <f t="shared" si="75"/>
        <v>247463.12326237056</v>
      </c>
      <c r="K1046">
        <f t="shared" si="76"/>
        <v>4.041006137871132E-06</v>
      </c>
      <c r="M1046" s="15">
        <f t="shared" si="72"/>
        <v>0.006837094489229957</v>
      </c>
      <c r="N1046" s="19">
        <f t="shared" si="73"/>
        <v>0.14863248889630315</v>
      </c>
    </row>
    <row r="1047" spans="1:14" ht="15.75" hidden="1" outlineLevel="1">
      <c r="A1047" s="13">
        <v>0.04620000000000008</v>
      </c>
      <c r="B1047" s="1">
        <v>969</v>
      </c>
      <c r="C1047" s="11">
        <f t="shared" si="77"/>
        <v>948.8565838105361</v>
      </c>
      <c r="D1047" s="10"/>
      <c r="E1047" s="10">
        <f t="shared" si="69"/>
        <v>149141.73511060327</v>
      </c>
      <c r="F1047" s="10">
        <f t="shared" si="74"/>
        <v>11.912645670082576</v>
      </c>
      <c r="G1047" s="12">
        <f t="shared" si="70"/>
        <v>-20.143416189463892</v>
      </c>
      <c r="H1047" s="13">
        <f t="shared" si="78"/>
        <v>0.03942448607507417</v>
      </c>
      <c r="I1047">
        <f t="shared" si="71"/>
        <v>12.42663944883899</v>
      </c>
      <c r="J1047">
        <f t="shared" si="75"/>
        <v>241228.58310301043</v>
      </c>
      <c r="K1047">
        <f t="shared" si="76"/>
        <v>4.1454457309189425E-06</v>
      </c>
      <c r="M1047" s="15">
        <f t="shared" si="72"/>
        <v>0.0067755139249259105</v>
      </c>
      <c r="N1047" s="19">
        <f t="shared" si="73"/>
        <v>0.14665614556116663</v>
      </c>
    </row>
    <row r="1048" spans="1:14" ht="15.75" hidden="1" outlineLevel="1">
      <c r="A1048" s="13">
        <v>0.04640000000000008</v>
      </c>
      <c r="B1048" s="1">
        <v>968</v>
      </c>
      <c r="C1048" s="11">
        <f t="shared" si="77"/>
        <v>948.2077003584021</v>
      </c>
      <c r="D1048" s="10"/>
      <c r="E1048" s="10">
        <f t="shared" si="69"/>
        <v>146692.68716355867</v>
      </c>
      <c r="F1048" s="10">
        <f t="shared" si="74"/>
        <v>11.896088296973772</v>
      </c>
      <c r="G1048" s="12">
        <f t="shared" si="70"/>
        <v>-19.79229964159788</v>
      </c>
      <c r="H1048" s="13">
        <f t="shared" si="78"/>
        <v>0.03968781378586446</v>
      </c>
      <c r="I1048">
        <f t="shared" si="71"/>
        <v>12.401122735391683</v>
      </c>
      <c r="J1048">
        <f t="shared" si="75"/>
        <v>235151.11540939045</v>
      </c>
      <c r="K1048">
        <f t="shared" si="76"/>
        <v>4.252584548701938E-06</v>
      </c>
      <c r="M1048" s="15">
        <f t="shared" si="72"/>
        <v>0.006712186214135621</v>
      </c>
      <c r="N1048" s="19">
        <f t="shared" si="73"/>
        <v>0.14465918564947433</v>
      </c>
    </row>
    <row r="1049" spans="1:14" ht="15.75" hidden="1" outlineLevel="1">
      <c r="A1049" s="13">
        <v>0.04660000000000008</v>
      </c>
      <c r="B1049" s="1">
        <v>967</v>
      </c>
      <c r="C1049" s="11">
        <f t="shared" si="77"/>
        <v>947.5616077386917</v>
      </c>
      <c r="D1049" s="10"/>
      <c r="E1049" s="10">
        <f t="shared" si="69"/>
        <v>144294.13032540944</v>
      </c>
      <c r="F1049" s="10">
        <f t="shared" si="74"/>
        <v>11.8796021367362</v>
      </c>
      <c r="G1049" s="12">
        <f t="shared" si="70"/>
        <v>-19.43839226130831</v>
      </c>
      <c r="H1049" s="13">
        <f t="shared" si="78"/>
        <v>0.039952900311781586</v>
      </c>
      <c r="I1049">
        <f t="shared" si="71"/>
        <v>12.375606021944375</v>
      </c>
      <c r="J1049">
        <f t="shared" si="75"/>
        <v>229226.76291138915</v>
      </c>
      <c r="K1049">
        <f t="shared" si="76"/>
        <v>4.36249235167433E-06</v>
      </c>
      <c r="M1049" s="15">
        <f t="shared" si="72"/>
        <v>0.006647099688218493</v>
      </c>
      <c r="N1049" s="19">
        <f t="shared" si="73"/>
        <v>0.14264162421069704</v>
      </c>
    </row>
    <row r="1050" spans="1:14" ht="15.75" hidden="1" outlineLevel="1">
      <c r="A1050" s="13">
        <v>0.04680000000000008</v>
      </c>
      <c r="B1050" s="1">
        <v>966</v>
      </c>
      <c r="C1050" s="11">
        <f t="shared" si="77"/>
        <v>946.91828204606</v>
      </c>
      <c r="D1050" s="10"/>
      <c r="E1050" s="10">
        <f t="shared" si="69"/>
        <v>141944.81359650934</v>
      </c>
      <c r="F1050" s="10">
        <f t="shared" si="74"/>
        <v>11.863186579384026</v>
      </c>
      <c r="G1050" s="12">
        <f t="shared" si="70"/>
        <v>-19.08171795394003</v>
      </c>
      <c r="H1050" s="13">
        <f t="shared" si="78"/>
        <v>0.04021975739936841</v>
      </c>
      <c r="I1050">
        <f t="shared" si="71"/>
        <v>12.350089308497067</v>
      </c>
      <c r="J1050">
        <f t="shared" si="75"/>
        <v>223451.66803800635</v>
      </c>
      <c r="K1050">
        <f t="shared" si="76"/>
        <v>4.475240703192748E-06</v>
      </c>
      <c r="M1050" s="15">
        <f t="shared" si="72"/>
        <v>0.0065802426006316694</v>
      </c>
      <c r="N1050" s="19">
        <f t="shared" si="73"/>
        <v>0.14060347437247134</v>
      </c>
    </row>
    <row r="1051" spans="1:14" ht="15.75" hidden="1" outlineLevel="1">
      <c r="A1051" s="13">
        <v>0.047000000000000076</v>
      </c>
      <c r="B1051" s="1">
        <v>965</v>
      </c>
      <c r="C1051" s="11">
        <f t="shared" si="77"/>
        <v>946.2776996809829</v>
      </c>
      <c r="D1051" s="10"/>
      <c r="E1051" s="10">
        <f t="shared" si="69"/>
        <v>139643.5221328687</v>
      </c>
      <c r="F1051" s="10">
        <f t="shared" si="74"/>
        <v>11.846841022734957</v>
      </c>
      <c r="G1051" s="12">
        <f t="shared" si="70"/>
        <v>-18.72230031901711</v>
      </c>
      <c r="H1051" s="13">
        <f t="shared" si="78"/>
        <v>0.04048839687358925</v>
      </c>
      <c r="I1051">
        <f t="shared" si="71"/>
        <v>12.324572595049759</v>
      </c>
      <c r="J1051">
        <f t="shared" si="75"/>
        <v>217822.0704055522</v>
      </c>
      <c r="K1051">
        <f t="shared" si="76"/>
        <v>4.5909030161092E-06</v>
      </c>
      <c r="M1051" s="15">
        <f t="shared" si="72"/>
        <v>0.006511603126410824</v>
      </c>
      <c r="N1051" s="19">
        <f t="shared" si="73"/>
        <v>0.13854474737044284</v>
      </c>
    </row>
    <row r="1052" spans="1:14" ht="15.75" hidden="1" outlineLevel="1">
      <c r="A1052" s="13">
        <v>0.047200000000000075</v>
      </c>
      <c r="B1052" s="1">
        <v>964</v>
      </c>
      <c r="C1052" s="11">
        <f t="shared" si="77"/>
        <v>945.6398373445616</v>
      </c>
      <c r="D1052" s="10"/>
      <c r="E1052" s="10">
        <f t="shared" si="69"/>
        <v>137389.07605332587</v>
      </c>
      <c r="F1052" s="10">
        <f t="shared" si="74"/>
        <v>11.83056487227766</v>
      </c>
      <c r="G1052" s="12">
        <f t="shared" si="70"/>
        <v>-18.360162655438444</v>
      </c>
      <c r="H1052" s="13">
        <f t="shared" si="78"/>
        <v>0.040758830638352395</v>
      </c>
      <c r="I1052">
        <f t="shared" si="71"/>
        <v>12.29905588160245</v>
      </c>
      <c r="J1052">
        <f t="shared" si="75"/>
        <v>212334.30436911824</v>
      </c>
      <c r="K1052">
        <f t="shared" si="76"/>
        <v>4.709554600568062E-06</v>
      </c>
      <c r="M1052" s="15">
        <f t="shared" si="72"/>
        <v>0.006441169361647681</v>
      </c>
      <c r="N1052" s="19">
        <f t="shared" si="73"/>
        <v>0.13646545257728115</v>
      </c>
    </row>
    <row r="1053" spans="1:14" ht="15.75" hidden="1" outlineLevel="1">
      <c r="A1053" s="13">
        <v>0.047400000000000074</v>
      </c>
      <c r="B1053" s="1">
        <v>963</v>
      </c>
      <c r="C1053" s="11">
        <f t="shared" si="77"/>
        <v>945.0046720334384</v>
      </c>
      <c r="D1053" s="10"/>
      <c r="E1053" s="10">
        <f t="shared" si="69"/>
        <v>135180.32929091548</v>
      </c>
      <c r="F1053" s="10">
        <f t="shared" si="74"/>
        <v>11.814357541042062</v>
      </c>
      <c r="G1053" s="12">
        <f t="shared" si="70"/>
        <v>-17.995327966561604</v>
      </c>
      <c r="H1053" s="13">
        <f t="shared" si="78"/>
        <v>0.0410310706770361</v>
      </c>
      <c r="I1053">
        <f t="shared" si="71"/>
        <v>12.273539168155143</v>
      </c>
      <c r="J1053">
        <f t="shared" si="75"/>
        <v>206984.79663573715</v>
      </c>
      <c r="K1053">
        <f t="shared" si="76"/>
        <v>4.83127271303821E-06</v>
      </c>
      <c r="M1053" s="15">
        <f t="shared" si="72"/>
        <v>0.006368929322963977</v>
      </c>
      <c r="N1053" s="19">
        <f t="shared" si="73"/>
        <v>0.1343655975308854</v>
      </c>
    </row>
    <row r="1054" spans="1:14" ht="15.75" hidden="1" outlineLevel="1">
      <c r="A1054" s="13">
        <v>0.04760000000000007</v>
      </c>
      <c r="B1054" s="1">
        <v>962</v>
      </c>
      <c r="C1054" s="11">
        <f t="shared" si="77"/>
        <v>944.372181034819</v>
      </c>
      <c r="D1054" s="10"/>
      <c r="E1054" s="10">
        <f t="shared" si="69"/>
        <v>133016.16848660528</v>
      </c>
      <c r="F1054" s="10">
        <f t="shared" si="74"/>
        <v>11.798218449472293</v>
      </c>
      <c r="G1054" s="12">
        <f t="shared" si="70"/>
        <v>-17.62781896518095</v>
      </c>
      <c r="H1054" s="13">
        <f t="shared" si="78"/>
        <v>0.041305129053018225</v>
      </c>
      <c r="I1054">
        <f t="shared" si="71"/>
        <v>12.248022454707835</v>
      </c>
      <c r="J1054">
        <f t="shared" si="75"/>
        <v>201770.06393767544</v>
      </c>
      <c r="K1054">
        <f t="shared" si="76"/>
        <v>4.956136606612213E-06</v>
      </c>
      <c r="M1054" s="15">
        <f t="shared" si="72"/>
        <v>0.006294870946981848</v>
      </c>
      <c r="N1054" s="19">
        <f t="shared" si="73"/>
        <v>0.13224518796180332</v>
      </c>
    </row>
    <row r="1055" spans="1:14" ht="15.75" hidden="1" outlineLevel="1">
      <c r="A1055" s="13">
        <v>0.04780000000000007</v>
      </c>
      <c r="B1055" s="1">
        <v>961</v>
      </c>
      <c r="C1055" s="11">
        <f t="shared" si="77"/>
        <v>943.7423419216</v>
      </c>
      <c r="D1055" s="10"/>
      <c r="E1055" s="10">
        <f t="shared" si="69"/>
        <v>130895.51192368261</v>
      </c>
      <c r="F1055" s="10">
        <f t="shared" si="74"/>
        <v>11.782147025302374</v>
      </c>
      <c r="G1055" s="12">
        <f t="shared" si="70"/>
        <v>-17.257658078400027</v>
      </c>
      <c r="H1055" s="13">
        <f t="shared" si="78"/>
        <v>0.04158101791020902</v>
      </c>
      <c r="I1055">
        <f t="shared" si="71"/>
        <v>12.222505741260527</v>
      </c>
      <c r="J1055">
        <f t="shared" si="75"/>
        <v>196686.71076434592</v>
      </c>
      <c r="K1055">
        <f t="shared" si="76"/>
        <v>5.084227582605309E-06</v>
      </c>
      <c r="M1055" s="15">
        <f t="shared" si="72"/>
        <v>0.0062189820897910544</v>
      </c>
      <c r="N1055" s="19">
        <f t="shared" si="73"/>
        <v>0.13010422781989633</v>
      </c>
    </row>
    <row r="1056" spans="1:14" ht="15.75" hidden="1" outlineLevel="1">
      <c r="A1056" s="13">
        <v>0.04800000000000007</v>
      </c>
      <c r="B1056" s="1">
        <v>960</v>
      </c>
      <c r="C1056" s="11">
        <f t="shared" si="77"/>
        <v>943.1151325475957</v>
      </c>
      <c r="D1056" s="10"/>
      <c r="E1056" s="10">
        <f t="shared" si="69"/>
        <v>128817.30850112229</v>
      </c>
      <c r="F1056" s="10">
        <f t="shared" si="74"/>
        <v>11.76614270343444</v>
      </c>
      <c r="G1056" s="12">
        <f t="shared" si="70"/>
        <v>-16.88486745240425</v>
      </c>
      <c r="H1056" s="13">
        <f t="shared" si="78"/>
        <v>0.04185874947358783</v>
      </c>
      <c r="I1056">
        <f t="shared" si="71"/>
        <v>12.196989027813219</v>
      </c>
      <c r="J1056">
        <f t="shared" si="75"/>
        <v>191731.42715136145</v>
      </c>
      <c r="K1056">
        <f t="shared" si="76"/>
        <v>5.215629043487768E-06</v>
      </c>
      <c r="M1056" s="15">
        <f t="shared" si="72"/>
        <v>0.006141250526412241</v>
      </c>
      <c r="N1056" s="19">
        <f t="shared" si="73"/>
        <v>0.12794271930025483</v>
      </c>
    </row>
    <row r="1057" spans="1:14" ht="15.75" hidden="1" outlineLevel="1">
      <c r="A1057" s="13">
        <v>0.04820000000000007</v>
      </c>
      <c r="B1057" s="1">
        <v>959</v>
      </c>
      <c r="C1057" s="11">
        <f t="shared" si="77"/>
        <v>942.4905310428677</v>
      </c>
      <c r="D1057" s="10"/>
      <c r="E1057" s="10">
        <f t="shared" si="69"/>
        <v>126780.53674436586</v>
      </c>
      <c r="F1057" s="10">
        <f t="shared" si="74"/>
        <v>11.750204925819538</v>
      </c>
      <c r="G1057" s="12">
        <f t="shared" si="70"/>
        <v>-16.5094689571323</v>
      </c>
      <c r="H1057" s="13">
        <f t="shared" si="78"/>
        <v>0.042138336049743055</v>
      </c>
      <c r="I1057">
        <f t="shared" si="71"/>
        <v>12.17147231436591</v>
      </c>
      <c r="J1057">
        <f t="shared" si="75"/>
        <v>186900.98652529152</v>
      </c>
      <c r="K1057">
        <f t="shared" si="76"/>
        <v>5.350426547185076E-06</v>
      </c>
      <c r="M1057" s="15">
        <f t="shared" si="72"/>
        <v>0.006061663950257014</v>
      </c>
      <c r="N1057" s="19">
        <f t="shared" si="73"/>
        <v>0.1257606628684026</v>
      </c>
    </row>
    <row r="1058" spans="1:14" ht="15.75" hidden="1" outlineLevel="1">
      <c r="A1058" s="13">
        <v>0.04840000000000007</v>
      </c>
      <c r="B1058" s="1">
        <v>958</v>
      </c>
      <c r="C1058" s="11">
        <f t="shared" si="77"/>
        <v>941.8685158091479</v>
      </c>
      <c r="D1058" s="10"/>
      <c r="E1058" s="10">
        <f t="shared" si="69"/>
        <v>124784.20385199058</v>
      </c>
      <c r="F1058" s="10">
        <f t="shared" si="74"/>
        <v>11.73433314134085</v>
      </c>
      <c r="G1058" s="12">
        <f t="shared" si="70"/>
        <v>-16.13148419085212</v>
      </c>
      <c r="H1058" s="13">
        <f t="shared" si="78"/>
        <v>0.04241979002741571</v>
      </c>
      <c r="I1058">
        <f t="shared" si="71"/>
        <v>12.145955600918603</v>
      </c>
      <c r="J1058">
        <f t="shared" si="75"/>
        <v>182192.24360271764</v>
      </c>
      <c r="K1058">
        <f t="shared" si="76"/>
        <v>5.4887078627812875E-06</v>
      </c>
      <c r="M1058" s="15">
        <f t="shared" si="72"/>
        <v>0.0059802099725843605</v>
      </c>
      <c r="N1058" s="19">
        <f t="shared" si="73"/>
        <v>0.12355805728480067</v>
      </c>
    </row>
    <row r="1059" spans="1:14" ht="15.75" hidden="1" outlineLevel="1">
      <c r="A1059" s="13">
        <v>0.04860000000000007</v>
      </c>
      <c r="B1059" s="1">
        <v>957</v>
      </c>
      <c r="C1059" s="11">
        <f t="shared" si="77"/>
        <v>941.2490655153582</v>
      </c>
      <c r="D1059" s="10"/>
      <c r="E1059" s="10">
        <f t="shared" si="69"/>
        <v>122827.34477683554</v>
      </c>
      <c r="F1059" s="10">
        <f t="shared" si="74"/>
        <v>11.718526805699367</v>
      </c>
      <c r="G1059" s="12">
        <f t="shared" si="70"/>
        <v>-15.750934484641789</v>
      </c>
      <c r="H1059" s="13">
        <f t="shared" si="78"/>
        <v>0.04270312387804665</v>
      </c>
      <c r="I1059">
        <f t="shared" si="71"/>
        <v>12.120438887471295</v>
      </c>
      <c r="J1059">
        <f t="shared" si="75"/>
        <v>177602.1323422199</v>
      </c>
      <c r="K1059">
        <f t="shared" si="76"/>
        <v>5.6305630276617925E-06</v>
      </c>
      <c r="M1059" s="15">
        <f t="shared" si="72"/>
        <v>0.005896876121953415</v>
      </c>
      <c r="N1059" s="19">
        <f t="shared" si="73"/>
        <v>0.12133489962867092</v>
      </c>
    </row>
    <row r="1060" spans="1:14" ht="15.75" hidden="1" outlineLevel="1">
      <c r="A1060" s="13">
        <v>0.048800000000000066</v>
      </c>
      <c r="B1060" s="1">
        <v>956</v>
      </c>
      <c r="C1060" s="11">
        <f t="shared" si="77"/>
        <v>940.6321590932207</v>
      </c>
      <c r="D1060" s="10"/>
      <c r="E1060" s="10">
        <f t="shared" si="69"/>
        <v>120909.0213401924</v>
      </c>
      <c r="F1060" s="10">
        <f t="shared" si="74"/>
        <v>11.70278538130188</v>
      </c>
      <c r="G1060" s="12">
        <f t="shared" si="70"/>
        <v>-15.367840906779293</v>
      </c>
      <c r="H1060" s="13">
        <f t="shared" si="78"/>
        <v>0.04298835015632745</v>
      </c>
      <c r="I1060">
        <f t="shared" si="71"/>
        <v>12.094922174023987</v>
      </c>
      <c r="J1060">
        <f t="shared" si="75"/>
        <v>173127.66394796074</v>
      </c>
      <c r="K1060">
        <f t="shared" si="76"/>
        <v>5.776084406132709E-06</v>
      </c>
      <c r="M1060" s="15">
        <f t="shared" si="72"/>
        <v>0.005811649843672613</v>
      </c>
      <c r="N1060" s="19">
        <f t="shared" si="73"/>
        <v>0.11909118532115995</v>
      </c>
    </row>
    <row r="1061" spans="1:14" ht="15.75" hidden="1" outlineLevel="1">
      <c r="A1061" s="13">
        <v>0.049000000000000064</v>
      </c>
      <c r="B1061" s="1">
        <v>955</v>
      </c>
      <c r="C1061" s="11">
        <f t="shared" si="77"/>
        <v>940.0177757329586</v>
      </c>
      <c r="D1061" s="10"/>
      <c r="E1061" s="10">
        <f t="shared" si="69"/>
        <v>119028.3213777531</v>
      </c>
      <c r="F1061" s="10">
        <f t="shared" si="74"/>
        <v>11.687108337151281</v>
      </c>
      <c r="G1061" s="12">
        <f t="shared" si="70"/>
        <v>-14.982224267041374</v>
      </c>
      <c r="H1061" s="13">
        <f t="shared" si="78"/>
        <v>0.04327548150075466</v>
      </c>
      <c r="I1061">
        <f t="shared" si="71"/>
        <v>12.069405460576679</v>
      </c>
      <c r="J1061">
        <f t="shared" si="75"/>
        <v>168765.92492356658</v>
      </c>
      <c r="K1061">
        <f t="shared" si="76"/>
        <v>5.925366749555019E-06</v>
      </c>
      <c r="M1061" s="15">
        <f t="shared" si="72"/>
        <v>0.005724518499245407</v>
      </c>
      <c r="N1061" s="19">
        <f t="shared" si="73"/>
        <v>0.1168269081478653</v>
      </c>
    </row>
    <row r="1062" spans="1:14" ht="15.75" hidden="1" outlineLevel="1">
      <c r="A1062" s="13">
        <v>0.04920000000000006</v>
      </c>
      <c r="B1062" s="1">
        <v>954</v>
      </c>
      <c r="C1062" s="11">
        <f t="shared" si="77"/>
        <v>939.4058948790846</v>
      </c>
      <c r="D1062" s="10"/>
      <c r="E1062" s="10">
        <f t="shared" si="69"/>
        <v>117184.35791604193</v>
      </c>
      <c r="F1062" s="10">
        <f t="shared" si="74"/>
        <v>11.671495148739082</v>
      </c>
      <c r="G1062" s="12">
        <f t="shared" si="70"/>
        <v>-14.594105120915401</v>
      </c>
      <c r="H1062" s="13">
        <f t="shared" si="78"/>
        <v>0.043564530634188026</v>
      </c>
      <c r="I1062">
        <f t="shared" si="71"/>
        <v>12.04388874712937</v>
      </c>
      <c r="J1062">
        <f t="shared" si="75"/>
        <v>164514.0751750395</v>
      </c>
      <c r="K1062">
        <f t="shared" si="76"/>
        <v>6.07850725803261E-06</v>
      </c>
      <c r="M1062" s="15">
        <f t="shared" si="72"/>
        <v>0.0056354693658120375</v>
      </c>
      <c r="N1062" s="19">
        <f t="shared" si="73"/>
        <v>0.11454206028073233</v>
      </c>
    </row>
    <row r="1063" spans="1:14" ht="15.75" hidden="1" outlineLevel="1">
      <c r="A1063" s="13">
        <v>0.04940000000000006</v>
      </c>
      <c r="B1063" s="1">
        <v>953</v>
      </c>
      <c r="C1063" s="11">
        <f t="shared" si="77"/>
        <v>938.7964962262731</v>
      </c>
      <c r="D1063" s="10"/>
      <c r="E1063" s="10">
        <f t="shared" si="69"/>
        <v>115376.26837813326</v>
      </c>
      <c r="F1063" s="10">
        <f t="shared" si="74"/>
        <v>11.655945297940114</v>
      </c>
      <c r="G1063" s="12">
        <f t="shared" si="70"/>
        <v>-14.20350377372688</v>
      </c>
      <c r="H1063" s="13">
        <f t="shared" si="78"/>
        <v>0.04385551036441213</v>
      </c>
      <c r="I1063">
        <f t="shared" si="71"/>
        <v>12.018372033682063</v>
      </c>
      <c r="J1063">
        <f t="shared" si="75"/>
        <v>160369.34616146437</v>
      </c>
      <c r="K1063">
        <f t="shared" si="76"/>
        <v>6.23560564369435E-06</v>
      </c>
      <c r="M1063" s="15">
        <f t="shared" si="72"/>
        <v>0.005544489635587929</v>
      </c>
      <c r="N1063" s="19">
        <f t="shared" si="73"/>
        <v>0.11223663229935066</v>
      </c>
    </row>
    <row r="1064" spans="1:14" ht="15.75" hidden="1" outlineLevel="1">
      <c r="A1064" s="13">
        <v>0.04960000000000006</v>
      </c>
      <c r="B1064" s="1">
        <v>952</v>
      </c>
      <c r="C1064" s="11">
        <f t="shared" si="77"/>
        <v>938.1895597153189</v>
      </c>
      <c r="D1064" s="10"/>
      <c r="E1064" s="10">
        <f t="shared" si="69"/>
        <v>113603.21381749744</v>
      </c>
      <c r="F1064" s="10">
        <f t="shared" si="74"/>
        <v>11.640458272909386</v>
      </c>
      <c r="G1064" s="12">
        <f t="shared" si="70"/>
        <v>-13.810440284681135</v>
      </c>
      <c r="H1064" s="13">
        <f t="shared" si="78"/>
        <v>0.04414843358470185</v>
      </c>
      <c r="I1064">
        <f t="shared" si="71"/>
        <v>11.992855320234755</v>
      </c>
      <c r="J1064">
        <f t="shared" si="75"/>
        <v>156329.0390923063</v>
      </c>
      <c r="K1064">
        <f t="shared" si="76"/>
        <v>6.3967641956114E-06</v>
      </c>
      <c r="M1064" s="15">
        <f t="shared" si="72"/>
        <v>0.0054515664152982105</v>
      </c>
      <c r="N1064" s="19">
        <f t="shared" si="73"/>
        <v>0.10991061321165733</v>
      </c>
    </row>
    <row r="1065" spans="1:14" ht="15.75" hidden="1" outlineLevel="1">
      <c r="A1065" s="13">
        <v>0.04980000000000006</v>
      </c>
      <c r="B1065" s="1">
        <v>951</v>
      </c>
      <c r="C1065" s="11">
        <f t="shared" si="77"/>
        <v>937.5850655291742</v>
      </c>
      <c r="D1065" s="10"/>
      <c r="E1065" s="10">
        <f t="shared" si="69"/>
        <v>111864.37817886872</v>
      </c>
      <c r="F1065" s="10">
        <f t="shared" si="74"/>
        <v>11.62503356798097</v>
      </c>
      <c r="G1065" s="12">
        <f t="shared" si="70"/>
        <v>-13.414934470825756</v>
      </c>
      <c r="H1065" s="13">
        <f t="shared" si="78"/>
        <v>0.04444331327439155</v>
      </c>
      <c r="I1065">
        <f t="shared" si="71"/>
        <v>11.967338606787447</v>
      </c>
      <c r="J1065">
        <f t="shared" si="75"/>
        <v>152390.523170126</v>
      </c>
      <c r="K1065">
        <f t="shared" si="76"/>
        <v>6.562087846391985E-06</v>
      </c>
      <c r="M1065" s="15">
        <f t="shared" si="72"/>
        <v>0.00535668672560851</v>
      </c>
      <c r="N1065" s="19">
        <f t="shared" si="73"/>
        <v>0.10756399047406634</v>
      </c>
    </row>
    <row r="1066" spans="1:14" ht="15.75" collapsed="1">
      <c r="A1066" s="13">
        <v>0.05000000000000006</v>
      </c>
      <c r="B1066" s="1">
        <v>950</v>
      </c>
      <c r="C1066" s="11">
        <f t="shared" si="77"/>
        <v>936.9829940890671</v>
      </c>
      <c r="D1066" s="10"/>
      <c r="E1066" s="10">
        <f t="shared" si="69"/>
        <v>110158.96758508103</v>
      </c>
      <c r="F1066" s="10">
        <f t="shared" si="74"/>
        <v>11.60967068356895</v>
      </c>
      <c r="G1066" s="12">
        <f t="shared" si="70"/>
        <v>-13.01700591093288</v>
      </c>
      <c r="H1066" s="13">
        <f t="shared" si="78"/>
        <v>0.04474016249944789</v>
      </c>
      <c r="I1066">
        <f t="shared" si="71"/>
        <v>11.941821893340139</v>
      </c>
      <c r="J1066">
        <f t="shared" si="75"/>
        <v>148551.23387756725</v>
      </c>
      <c r="K1066">
        <f t="shared" si="76"/>
        <v>6.731684240496976E-06</v>
      </c>
      <c r="M1066" s="15">
        <f t="shared" si="72"/>
        <v>0.0052598375005521655</v>
      </c>
      <c r="N1066" s="19">
        <f t="shared" si="73"/>
        <v>0.10519675001104319</v>
      </c>
    </row>
    <row r="1067" spans="1:14" ht="15.75" hidden="1" outlineLevel="1">
      <c r="A1067" s="13">
        <v>0.05020000000000006</v>
      </c>
      <c r="B1067" s="1">
        <v>949</v>
      </c>
      <c r="C1067" s="11">
        <f t="shared" si="77"/>
        <v>936.383326050696</v>
      </c>
      <c r="D1067" s="10"/>
      <c r="E1067" s="10">
        <f t="shared" si="69"/>
        <v>108486.20964885969</v>
      </c>
      <c r="F1067" s="10">
        <f t="shared" si="74"/>
        <v>11.594369126070328</v>
      </c>
      <c r="G1067" s="12">
        <f t="shared" si="70"/>
        <v>-12.616673949303959</v>
      </c>
      <c r="H1067" s="13">
        <f t="shared" si="78"/>
        <v>0.04503899441304666</v>
      </c>
      <c r="I1067">
        <f t="shared" si="71"/>
        <v>11.91630517989283</v>
      </c>
      <c r="J1067">
        <f t="shared" si="75"/>
        <v>144808.6713075025</v>
      </c>
      <c r="K1067">
        <f t="shared" si="76"/>
        <v>6.905663804320745E-06</v>
      </c>
      <c r="M1067" s="15">
        <f t="shared" si="72"/>
        <v>0.005161005586953399</v>
      </c>
      <c r="N1067" s="19">
        <f t="shared" si="73"/>
        <v>0.10280887623413133</v>
      </c>
    </row>
    <row r="1068" spans="1:14" ht="15.75" hidden="1" outlineLevel="1">
      <c r="A1068" s="13">
        <v>0.050400000000000056</v>
      </c>
      <c r="B1068" s="1">
        <v>948</v>
      </c>
      <c r="C1068" s="11">
        <f t="shared" si="77"/>
        <v>935.7860423005011</v>
      </c>
      <c r="D1068" s="10"/>
      <c r="E1068" s="10">
        <f t="shared" si="69"/>
        <v>106845.3528085986</v>
      </c>
      <c r="F1068" s="10">
        <f t="shared" si="74"/>
        <v>11.579128407769867</v>
      </c>
      <c r="G1068" s="12">
        <f t="shared" si="70"/>
        <v>-12.213957699498906</v>
      </c>
      <c r="H1068" s="13">
        <f t="shared" si="78"/>
        <v>0.045339822256153</v>
      </c>
      <c r="I1068">
        <f t="shared" si="71"/>
        <v>11.890788466445523</v>
      </c>
      <c r="J1068">
        <f t="shared" si="75"/>
        <v>141160.3985352481</v>
      </c>
      <c r="K1068">
        <f t="shared" si="76"/>
        <v>7.0841398180828854E-06</v>
      </c>
      <c r="M1068" s="15">
        <f t="shared" si="72"/>
        <v>0.0050601777438470524</v>
      </c>
      <c r="N1068" s="19">
        <f t="shared" si="73"/>
        <v>0.10040035206045728</v>
      </c>
    </row>
    <row r="1069" spans="1:14" ht="15.75" hidden="1" outlineLevel="1">
      <c r="A1069" s="13">
        <v>0.050600000000000055</v>
      </c>
      <c r="B1069" s="1">
        <v>947</v>
      </c>
      <c r="C1069" s="11">
        <f t="shared" si="77"/>
        <v>935.1911239520081</v>
      </c>
      <c r="D1069" s="10"/>
      <c r="E1069" s="10">
        <f t="shared" si="69"/>
        <v>105235.66568719977</v>
      </c>
      <c r="F1069" s="10">
        <f t="shared" si="74"/>
        <v>11.563948046746825</v>
      </c>
      <c r="G1069" s="12">
        <f t="shared" si="70"/>
        <v>-11.80887604799193</v>
      </c>
      <c r="H1069" s="13">
        <f t="shared" si="78"/>
        <v>0.0456426593581058</v>
      </c>
      <c r="I1069">
        <f t="shared" si="71"/>
        <v>11.865271752998215</v>
      </c>
      <c r="J1069">
        <f t="shared" si="75"/>
        <v>137604.04003179035</v>
      </c>
      <c r="K1069">
        <f t="shared" si="76"/>
        <v>7.267228489577575E-06</v>
      </c>
      <c r="M1069" s="15">
        <f t="shared" si="72"/>
        <v>0.0049573406418942575</v>
      </c>
      <c r="N1069" s="19">
        <f t="shared" si="73"/>
        <v>0.09797115893071645</v>
      </c>
    </row>
    <row r="1070" spans="1:14" ht="15.75" hidden="1" outlineLevel="1">
      <c r="A1070" s="13">
        <v>0.05080000000000005</v>
      </c>
      <c r="B1070" s="1">
        <v>946</v>
      </c>
      <c r="C1070" s="11">
        <f t="shared" si="77"/>
        <v>934.598552342246</v>
      </c>
      <c r="D1070" s="10"/>
      <c r="E1070" s="10">
        <f t="shared" si="69"/>
        <v>103656.43647308277</v>
      </c>
      <c r="F1070" s="10">
        <f t="shared" si="74"/>
        <v>11.548827566783515</v>
      </c>
      <c r="G1070" s="12">
        <f t="shared" si="70"/>
        <v>-11.401447657754034</v>
      </c>
      <c r="H1070" s="13">
        <f t="shared" si="78"/>
        <v>0.04594751913720573</v>
      </c>
      <c r="I1070">
        <f t="shared" si="71"/>
        <v>11.839755039550907</v>
      </c>
      <c r="J1070">
        <f t="shared" si="75"/>
        <v>134137.28011698794</v>
      </c>
      <c r="K1070">
        <f t="shared" si="76"/>
        <v>7.455049029828614E-06</v>
      </c>
      <c r="M1070" s="15">
        <f t="shared" si="72"/>
        <v>0.004852480862794321</v>
      </c>
      <c r="N1070" s="19">
        <f t="shared" si="73"/>
        <v>0.09552127682665977</v>
      </c>
    </row>
    <row r="1071" spans="1:14" ht="15.75" hidden="1" outlineLevel="1">
      <c r="A1071" s="13">
        <v>0.05100000000000005</v>
      </c>
      <c r="B1071" s="1">
        <v>945</v>
      </c>
      <c r="C1071" s="11">
        <f t="shared" si="77"/>
        <v>934.0083090282337</v>
      </c>
      <c r="D1071" s="10"/>
      <c r="E1071" s="10">
        <f t="shared" si="69"/>
        <v>102106.97232251833</v>
      </c>
      <c r="F1071" s="10">
        <f t="shared" si="74"/>
        <v>11.533766497275677</v>
      </c>
      <c r="G1071" s="12">
        <f t="shared" si="70"/>
        <v>-10.991690971766275</v>
      </c>
      <c r="H1071" s="13">
        <f t="shared" si="78"/>
        <v>0.04625441510130725</v>
      </c>
      <c r="I1071">
        <f t="shared" si="71"/>
        <v>11.814238326103599</v>
      </c>
      <c r="J1071">
        <f t="shared" si="75"/>
        <v>130757.86145174503</v>
      </c>
      <c r="K1071">
        <f t="shared" si="76"/>
        <v>7.647723730699287E-06</v>
      </c>
      <c r="M1071" s="15">
        <f t="shared" si="72"/>
        <v>0.004745584898692805</v>
      </c>
      <c r="N1071" s="19">
        <f t="shared" si="73"/>
        <v>0.09305068428809411</v>
      </c>
    </row>
    <row r="1072" spans="1:14" ht="15.75" hidden="1" outlineLevel="1">
      <c r="A1072" s="13">
        <v>0.05120000000000005</v>
      </c>
      <c r="B1072" s="1">
        <v>944</v>
      </c>
      <c r="C1072" s="11">
        <f t="shared" si="77"/>
        <v>933.4203757835362</v>
      </c>
      <c r="D1072" s="10"/>
      <c r="E1072" s="10">
        <f aca="true" t="shared" si="79" ref="E1072:E1135">(1/(0.9674*A1072)^3.833)</f>
        <v>100586.59878246789</v>
      </c>
      <c r="F1072" s="10">
        <f t="shared" si="74"/>
        <v>11.518764373144585</v>
      </c>
      <c r="G1072" s="12">
        <f aca="true" t="shared" si="80" ref="G1072:G1135">C1072-B1072</f>
        <v>-10.579624216463799</v>
      </c>
      <c r="H1072" s="13">
        <f t="shared" si="78"/>
        <v>0.04656336084841432</v>
      </c>
      <c r="I1072">
        <f aca="true" t="shared" si="81" ref="I1072:I1135">(B1072-482)/39.19</f>
        <v>11.78872161265629</v>
      </c>
      <c r="J1072">
        <f t="shared" si="75"/>
        <v>127463.5835681716</v>
      </c>
      <c r="K1072">
        <f t="shared" si="76"/>
        <v>7.845378044507654E-06</v>
      </c>
      <c r="M1072" s="15">
        <f aca="true" t="shared" si="82" ref="M1072:M1135">A1072-H1072</f>
        <v>0.004636639151585728</v>
      </c>
      <c r="N1072" s="19">
        <f aca="true" t="shared" si="83" ref="N1072:N1135">M1072/A1072</f>
        <v>0.09055935842940865</v>
      </c>
    </row>
    <row r="1073" spans="1:14" ht="15.75" hidden="1" outlineLevel="1">
      <c r="A1073" s="13">
        <v>0.05140000000000005</v>
      </c>
      <c r="B1073" s="1">
        <v>943</v>
      </c>
      <c r="C1073" s="11">
        <f t="shared" si="77"/>
        <v>932.8347345948868</v>
      </c>
      <c r="D1073" s="10"/>
      <c r="E1073" s="10">
        <f t="shared" si="79"/>
        <v>99094.65923315099</v>
      </c>
      <c r="F1073" s="10">
        <f aca="true" t="shared" si="84" ref="F1073:F1136">LN(E1073-1)</f>
        <v>11.503820734750875</v>
      </c>
      <c r="G1073" s="12">
        <f t="shared" si="80"/>
        <v>-10.165265405113246</v>
      </c>
      <c r="H1073" s="13">
        <f t="shared" si="78"/>
        <v>0.04687437006728027</v>
      </c>
      <c r="I1073">
        <f t="shared" si="81"/>
        <v>11.763204899208983</v>
      </c>
      <c r="J1073">
        <f aca="true" t="shared" si="85" ref="J1073:J1136">(EXP(I1073)+1)*0.9674</f>
        <v>124252.30143677558</v>
      </c>
      <c r="K1073">
        <f aca="true" t="shared" si="86" ref="K1073:K1136">1/J1073</f>
        <v>8.04814066569897E-06</v>
      </c>
      <c r="M1073" s="15">
        <f t="shared" si="82"/>
        <v>0.00452562993271978</v>
      </c>
      <c r="N1073" s="19">
        <f t="shared" si="83"/>
        <v>0.08804727495563765</v>
      </c>
    </row>
    <row r="1074" spans="1:14" ht="15.75" hidden="1" outlineLevel="1">
      <c r="A1074" s="13">
        <v>0.05160000000000005</v>
      </c>
      <c r="B1074" s="1">
        <v>942</v>
      </c>
      <c r="C1074" s="11">
        <f t="shared" si="77"/>
        <v>932.2513676588767</v>
      </c>
      <c r="D1074" s="10"/>
      <c r="E1074" s="10">
        <f t="shared" si="79"/>
        <v>97630.51434959426</v>
      </c>
      <c r="F1074" s="10">
        <f t="shared" si="84"/>
        <v>11.488935127810072</v>
      </c>
      <c r="G1074" s="12">
        <f t="shared" si="80"/>
        <v>-9.748632341123312</v>
      </c>
      <c r="H1074" s="13">
        <f t="shared" si="78"/>
        <v>0.047187456538011305</v>
      </c>
      <c r="I1074">
        <f t="shared" si="81"/>
        <v>11.737688185761675</v>
      </c>
      <c r="J1074">
        <f t="shared" si="85"/>
        <v>121121.92406975232</v>
      </c>
      <c r="K1074">
        <f t="shared" si="86"/>
        <v>8.25614361462847E-06</v>
      </c>
      <c r="M1074" s="15">
        <f t="shared" si="82"/>
        <v>0.004412543461988744</v>
      </c>
      <c r="N1074" s="19">
        <f t="shared" si="83"/>
        <v>0.08551440817807635</v>
      </c>
    </row>
    <row r="1075" spans="1:14" ht="15.75" hidden="1" outlineLevel="1">
      <c r="A1075" s="13">
        <v>0.05180000000000005</v>
      </c>
      <c r="B1075" s="1">
        <v>941</v>
      </c>
      <c r="C1075" s="11">
        <f t="shared" si="77"/>
        <v>931.670257378707</v>
      </c>
      <c r="D1075" s="10"/>
      <c r="E1075" s="10">
        <f t="shared" si="79"/>
        <v>96193.5415814395</v>
      </c>
      <c r="F1075" s="10">
        <f t="shared" si="84"/>
        <v>11.474107103309699</v>
      </c>
      <c r="G1075" s="12">
        <f t="shared" si="80"/>
        <v>-9.329742621293008</v>
      </c>
      <c r="H1075" s="13">
        <f t="shared" si="78"/>
        <v>0.047502634132674255</v>
      </c>
      <c r="I1075">
        <f t="shared" si="81"/>
        <v>11.712171472314367</v>
      </c>
      <c r="J1075">
        <f t="shared" si="85"/>
        <v>118070.4131594632</v>
      </c>
      <c r="K1075">
        <f t="shared" si="86"/>
        <v>8.469522323508963E-06</v>
      </c>
      <c r="M1075" s="15">
        <f t="shared" si="82"/>
        <v>0.004297365867325792</v>
      </c>
      <c r="N1075" s="19">
        <f t="shared" si="83"/>
        <v>0.08296073102945536</v>
      </c>
    </row>
    <row r="1076" spans="1:14" ht="15.75" hidden="1" outlineLevel="1">
      <c r="A1076" s="13">
        <v>0.052000000000000046</v>
      </c>
      <c r="B1076" s="1">
        <v>940</v>
      </c>
      <c r="C1076" s="11">
        <f t="shared" si="77"/>
        <v>931.0913863610047</v>
      </c>
      <c r="D1076" s="10"/>
      <c r="E1076" s="10">
        <f t="shared" si="79"/>
        <v>94783.13465033179</v>
      </c>
      <c r="F1076" s="10">
        <f t="shared" si="84"/>
        <v>11.459336217428033</v>
      </c>
      <c r="G1076" s="12">
        <f t="shared" si="80"/>
        <v>-8.908613638995348</v>
      </c>
      <c r="H1076" s="13">
        <f t="shared" si="78"/>
        <v>0.04781991681590802</v>
      </c>
      <c r="I1076">
        <f t="shared" si="81"/>
        <v>11.686654758867059</v>
      </c>
      <c r="J1076">
        <f t="shared" si="85"/>
        <v>115095.78175121603</v>
      </c>
      <c r="K1076">
        <f t="shared" si="86"/>
        <v>8.68841572457919E-06</v>
      </c>
      <c r="M1076" s="15">
        <f t="shared" si="82"/>
        <v>0.0041800831840920274</v>
      </c>
      <c r="N1076" s="19">
        <f t="shared" si="83"/>
        <v>0.08038621507869276</v>
      </c>
    </row>
    <row r="1077" spans="1:14" ht="15.75" hidden="1" outlineLevel="1">
      <c r="A1077" s="13">
        <v>0.052200000000000045</v>
      </c>
      <c r="B1077" s="1">
        <v>939</v>
      </c>
      <c r="C1077" s="11">
        <f t="shared" si="77"/>
        <v>930.5147374126975</v>
      </c>
      <c r="D1077" s="10"/>
      <c r="E1077" s="10">
        <f t="shared" si="79"/>
        <v>93398.70306422235</v>
      </c>
      <c r="F1077" s="10">
        <f t="shared" si="84"/>
        <v>11.444622031454388</v>
      </c>
      <c r="G1077" s="12">
        <f t="shared" si="80"/>
        <v>-8.485262587302486</v>
      </c>
      <c r="H1077" s="13">
        <f t="shared" si="78"/>
        <v>0.048139318645539234</v>
      </c>
      <c r="I1077">
        <f t="shared" si="81"/>
        <v>11.66113804541975</v>
      </c>
      <c r="J1077">
        <f t="shared" si="85"/>
        <v>112196.0929494833</v>
      </c>
      <c r="K1077">
        <f t="shared" si="86"/>
        <v>8.912966340550323E-06</v>
      </c>
      <c r="M1077" s="15">
        <f t="shared" si="82"/>
        <v>0.004060681354460811</v>
      </c>
      <c r="N1077" s="19">
        <f t="shared" si="83"/>
        <v>0.0777908305452262</v>
      </c>
    </row>
    <row r="1078" spans="1:14" ht="15.75" hidden="1" outlineLevel="1">
      <c r="A1078" s="13">
        <v>0.052400000000000044</v>
      </c>
      <c r="B1078" s="1">
        <v>938</v>
      </c>
      <c r="C1078" s="11">
        <f t="shared" si="77"/>
        <v>929.9402935379517</v>
      </c>
      <c r="D1078" s="10"/>
      <c r="E1078" s="10">
        <f t="shared" si="79"/>
        <v>92039.67164795854</v>
      </c>
      <c r="F1078" s="10">
        <f t="shared" si="84"/>
        <v>11.429964111710937</v>
      </c>
      <c r="G1078" s="12">
        <f t="shared" si="80"/>
        <v>-8.059706462048325</v>
      </c>
      <c r="H1078" s="13">
        <f t="shared" si="78"/>
        <v>0.04846085377320187</v>
      </c>
      <c r="I1078">
        <f t="shared" si="81"/>
        <v>11.635621331972443</v>
      </c>
      <c r="J1078">
        <f t="shared" si="85"/>
        <v>109369.45865671599</v>
      </c>
      <c r="K1078">
        <f t="shared" si="86"/>
        <v>9.143320377389411E-06</v>
      </c>
      <c r="M1078" s="15">
        <f t="shared" si="82"/>
        <v>0.003939146226798175</v>
      </c>
      <c r="N1078" s="19">
        <f t="shared" si="83"/>
        <v>0.07517454631294221</v>
      </c>
    </row>
    <row r="1079" spans="1:14" ht="15.75" hidden="1" outlineLevel="1">
      <c r="A1079" s="13">
        <v>0.05260000000000004</v>
      </c>
      <c r="B1079" s="1">
        <v>937</v>
      </c>
      <c r="C1079" s="11">
        <f t="shared" si="77"/>
        <v>929.3680379351654</v>
      </c>
      <c r="D1079" s="10"/>
      <c r="E1079" s="10">
        <f t="shared" si="79"/>
        <v>90705.48008955493</v>
      </c>
      <c r="F1079" s="10">
        <f t="shared" si="84"/>
        <v>11.415362029476023</v>
      </c>
      <c r="G1079" s="12">
        <f t="shared" si="80"/>
        <v>-7.6319620648346245</v>
      </c>
      <c r="H1079" s="13">
        <f t="shared" si="78"/>
        <v>0.0487845364449608</v>
      </c>
      <c r="I1079">
        <f t="shared" si="81"/>
        <v>11.610104618525135</v>
      </c>
      <c r="J1079">
        <f t="shared" si="85"/>
        <v>106614.03834393148</v>
      </c>
      <c r="K1079">
        <f t="shared" si="86"/>
        <v>9.379627819500193E-06</v>
      </c>
      <c r="M1079" s="15">
        <f t="shared" si="82"/>
        <v>0.003815463555039242</v>
      </c>
      <c r="N1079" s="19">
        <f t="shared" si="83"/>
        <v>0.07253732994371176</v>
      </c>
    </row>
    <row r="1080" spans="1:14" ht="15.75" hidden="1" outlineLevel="1">
      <c r="A1080" s="13">
        <v>0.05280000000000004</v>
      </c>
      <c r="B1080" s="1">
        <v>936</v>
      </c>
      <c r="C1080" s="11">
        <f t="shared" si="77"/>
        <v>928.7979539940203</v>
      </c>
      <c r="D1080" s="10"/>
      <c r="E1080" s="10">
        <f t="shared" si="79"/>
        <v>89395.58250156186</v>
      </c>
      <c r="F1080" s="10">
        <f t="shared" si="84"/>
        <v>11.400815360908913</v>
      </c>
      <c r="G1080" s="12">
        <f t="shared" si="80"/>
        <v>-7.202046005979696</v>
      </c>
      <c r="H1080" s="13">
        <f t="shared" si="78"/>
        <v>0.04911038100193964</v>
      </c>
      <c r="I1080">
        <f t="shared" si="81"/>
        <v>11.584587905077827</v>
      </c>
      <c r="J1080">
        <f t="shared" si="85"/>
        <v>103928.03785227519</v>
      </c>
      <c r="K1080">
        <f t="shared" si="86"/>
        <v>9.622042527363159E-06</v>
      </c>
      <c r="M1080" s="15">
        <f t="shared" si="82"/>
        <v>0.003689618998060404</v>
      </c>
      <c r="N1080" s="19">
        <f t="shared" si="83"/>
        <v>0.0698791476905379</v>
      </c>
    </row>
    <row r="1081" spans="1:14" ht="15.75" hidden="1" outlineLevel="1">
      <c r="A1081" s="13">
        <v>0.05300000000000004</v>
      </c>
      <c r="B1081" s="1">
        <v>935</v>
      </c>
      <c r="C1081" s="11">
        <f t="shared" si="77"/>
        <v>928.2300252925893</v>
      </c>
      <c r="D1081" s="10"/>
      <c r="E1081" s="10">
        <f t="shared" si="79"/>
        <v>88109.44699697882</v>
      </c>
      <c r="F1081" s="10">
        <f t="shared" si="84"/>
        <v>11.386323686975999</v>
      </c>
      <c r="G1081" s="12">
        <f t="shared" si="80"/>
        <v>-6.769974707410711</v>
      </c>
      <c r="H1081" s="13">
        <f t="shared" si="78"/>
        <v>0.04943840188095241</v>
      </c>
      <c r="I1081">
        <f t="shared" si="81"/>
        <v>11.559071191630519</v>
      </c>
      <c r="J1081">
        <f t="shared" si="85"/>
        <v>101309.70822477563</v>
      </c>
      <c r="K1081">
        <f t="shared" si="86"/>
        <v>9.8707223376984E-06</v>
      </c>
      <c r="M1081" s="15">
        <f t="shared" si="82"/>
        <v>0.003561598119047632</v>
      </c>
      <c r="N1081" s="19">
        <f t="shared" si="83"/>
        <v>0.06719996451033262</v>
      </c>
    </row>
    <row r="1082" spans="1:14" ht="15.75" hidden="1" outlineLevel="1">
      <c r="A1082" s="13">
        <v>0.05320000000000004</v>
      </c>
      <c r="B1082" s="1">
        <v>934</v>
      </c>
      <c r="C1082" s="11">
        <f t="shared" si="77"/>
        <v>927.6642355944977</v>
      </c>
      <c r="D1082" s="10"/>
      <c r="E1082" s="10">
        <f t="shared" si="79"/>
        <v>86846.55527917322</v>
      </c>
      <c r="F1082" s="10">
        <f t="shared" si="84"/>
        <v>11.371886593378354</v>
      </c>
      <c r="G1082" s="12">
        <f t="shared" si="80"/>
        <v>-6.335764405502346</v>
      </c>
      <c r="H1082" s="13">
        <f t="shared" si="78"/>
        <v>0.04976861361513961</v>
      </c>
      <c r="I1082">
        <f t="shared" si="81"/>
        <v>11.533554478183211</v>
      </c>
      <c r="J1082">
        <f t="shared" si="85"/>
        <v>98757.34456753201</v>
      </c>
      <c r="K1082">
        <f t="shared" si="86"/>
        <v>1.0125829166216416E-05</v>
      </c>
      <c r="M1082" s="15">
        <f t="shared" si="82"/>
        <v>0.00343138638486043</v>
      </c>
      <c r="N1082" s="19">
        <f t="shared" si="83"/>
        <v>0.06449974407632382</v>
      </c>
    </row>
    <row r="1083" spans="1:14" ht="15.75" hidden="1" outlineLevel="1">
      <c r="A1083" s="13">
        <v>0.05340000000000004</v>
      </c>
      <c r="B1083" s="1">
        <v>933</v>
      </c>
      <c r="C1083" s="11">
        <f t="shared" si="77"/>
        <v>927.100568846138</v>
      </c>
      <c r="D1083" s="10"/>
      <c r="E1083" s="10">
        <f t="shared" si="79"/>
        <v>85606.40224529436</v>
      </c>
      <c r="F1083" s="10">
        <f t="shared" si="84"/>
        <v>11.357503670480684</v>
      </c>
      <c r="G1083" s="12">
        <f t="shared" si="80"/>
        <v>-5.899431153861997</v>
      </c>
      <c r="H1083" s="13">
        <f t="shared" si="78"/>
        <v>0.050101030834608144</v>
      </c>
      <c r="I1083">
        <f t="shared" si="81"/>
        <v>11.508037764735903</v>
      </c>
      <c r="J1083">
        <f t="shared" si="85"/>
        <v>96269.28493959308</v>
      </c>
      <c r="K1083">
        <f t="shared" si="86"/>
        <v>1.0387529113023729E-05</v>
      </c>
      <c r="M1083" s="15">
        <f t="shared" si="82"/>
        <v>0.0032989691653918934</v>
      </c>
      <c r="N1083" s="19">
        <f t="shared" si="83"/>
        <v>0.06177844879011032</v>
      </c>
    </row>
    <row r="1084" spans="1:14" ht="15.75" hidden="1" outlineLevel="1">
      <c r="A1084" s="13">
        <v>0.053600000000000037</v>
      </c>
      <c r="B1084" s="1">
        <v>932</v>
      </c>
      <c r="C1084" s="11">
        <f t="shared" si="77"/>
        <v>926.5390091739373</v>
      </c>
      <c r="D1084" s="10"/>
      <c r="E1084" s="10">
        <f t="shared" si="79"/>
        <v>84388.49560268993</v>
      </c>
      <c r="F1084" s="10">
        <f t="shared" si="84"/>
        <v>11.343174513241577</v>
      </c>
      <c r="G1084" s="12">
        <f t="shared" si="80"/>
        <v>-5.460990826062698</v>
      </c>
      <c r="H1084" s="13">
        <f t="shared" si="78"/>
        <v>0.05043566826707571</v>
      </c>
      <c r="I1084">
        <f t="shared" si="81"/>
        <v>11.482521051288595</v>
      </c>
      <c r="J1084">
        <f t="shared" si="85"/>
        <v>93843.90927080423</v>
      </c>
      <c r="K1084">
        <f t="shared" si="86"/>
        <v>1.0655992570751844E-05</v>
      </c>
      <c r="M1084" s="15">
        <f t="shared" si="82"/>
        <v>0.003164331732924325</v>
      </c>
      <c r="N1084" s="19">
        <f t="shared" si="83"/>
        <v>0.05903603979336423</v>
      </c>
    </row>
    <row r="1085" spans="1:14" ht="15.75" hidden="1" outlineLevel="1">
      <c r="A1085" s="13">
        <v>0.053800000000000035</v>
      </c>
      <c r="B1085" s="1">
        <v>931</v>
      </c>
      <c r="C1085" s="11">
        <f t="shared" si="77"/>
        <v>925.9795408816755</v>
      </c>
      <c r="D1085" s="10"/>
      <c r="E1085" s="10">
        <f t="shared" si="79"/>
        <v>83192.35549785064</v>
      </c>
      <c r="F1085" s="10">
        <f t="shared" si="84"/>
        <v>11.328898721145075</v>
      </c>
      <c r="G1085" s="12">
        <f t="shared" si="80"/>
        <v>-5.020459118324538</v>
      </c>
      <c r="H1085" s="13">
        <f t="shared" si="78"/>
        <v>0.05077254073851909</v>
      </c>
      <c r="I1085">
        <f t="shared" si="81"/>
        <v>11.457004337841287</v>
      </c>
      <c r="J1085">
        <f t="shared" si="85"/>
        <v>91479.63830691826</v>
      </c>
      <c r="K1085">
        <f t="shared" si="86"/>
        <v>1.093139433547994E-05</v>
      </c>
      <c r="M1085" s="15">
        <f t="shared" si="82"/>
        <v>0.0030274592614809442</v>
      </c>
      <c r="N1085" s="19">
        <f t="shared" si="83"/>
        <v>0.05627247697919967</v>
      </c>
    </row>
    <row r="1086" spans="1:14" ht="15.75" hidden="1" outlineLevel="1">
      <c r="A1086" s="13">
        <v>0.054000000000000034</v>
      </c>
      <c r="B1086" s="1">
        <v>930</v>
      </c>
      <c r="C1086" s="11">
        <f t="shared" si="77"/>
        <v>925.4221484478517</v>
      </c>
      <c r="D1086" s="10"/>
      <c r="E1086" s="10">
        <f t="shared" si="79"/>
        <v>82017.51415743044</v>
      </c>
      <c r="F1086" s="10">
        <f t="shared" si="84"/>
        <v>11.314675898133496</v>
      </c>
      <c r="G1086" s="12">
        <f t="shared" si="80"/>
        <v>-4.577851552148331</v>
      </c>
      <c r="H1086" s="13">
        <f t="shared" si="78"/>
        <v>0.051111663173826816</v>
      </c>
      <c r="I1086">
        <f t="shared" si="81"/>
        <v>11.431487624393979</v>
      </c>
      <c r="J1086">
        <f t="shared" si="85"/>
        <v>89174.93258128292</v>
      </c>
      <c r="K1086">
        <f t="shared" si="86"/>
        <v>1.1213913720523425E-05</v>
      </c>
      <c r="M1086" s="15">
        <f t="shared" si="82"/>
        <v>0.0028883368261732184</v>
      </c>
      <c r="N1086" s="19">
        <f t="shared" si="83"/>
        <v>0.053487719003207715</v>
      </c>
    </row>
    <row r="1087" spans="1:14" ht="15.75" hidden="1" outlineLevel="1">
      <c r="A1087" s="13">
        <v>0.05420000000000003</v>
      </c>
      <c r="B1087" s="1">
        <v>929</v>
      </c>
      <c r="C1087" s="11">
        <f t="shared" si="77"/>
        <v>924.8668165231018</v>
      </c>
      <c r="D1087" s="10"/>
      <c r="E1087" s="10">
        <f t="shared" si="79"/>
        <v>80863.51554090614</v>
      </c>
      <c r="F1087" s="10">
        <f t="shared" si="84"/>
        <v>11.300505652541508</v>
      </c>
      <c r="G1087" s="12">
        <f t="shared" si="80"/>
        <v>-4.133183476898239</v>
      </c>
      <c r="H1087" s="13">
        <f t="shared" si="78"/>
        <v>0.051453050597456224</v>
      </c>
      <c r="I1087">
        <f t="shared" si="81"/>
        <v>11.405970910946671</v>
      </c>
      <c r="J1087">
        <f t="shared" si="85"/>
        <v>86928.2914124357</v>
      </c>
      <c r="K1087">
        <f t="shared" si="86"/>
        <v>1.1503734673162378E-05</v>
      </c>
      <c r="M1087" s="15">
        <f t="shared" si="82"/>
        <v>0.0027469494025438093</v>
      </c>
      <c r="N1087" s="19">
        <f t="shared" si="83"/>
        <v>0.05068172329416619</v>
      </c>
    </row>
    <row r="1088" spans="1:14" ht="15.75" hidden="1" outlineLevel="1">
      <c r="A1088" s="13">
        <v>0.05440000000000003</v>
      </c>
      <c r="B1088" s="1">
        <v>928</v>
      </c>
      <c r="C1088" s="11">
        <f t="shared" si="77"/>
        <v>924.3135299276616</v>
      </c>
      <c r="D1088" s="10"/>
      <c r="E1088" s="10">
        <f t="shared" si="79"/>
        <v>79729.91500445925</v>
      </c>
      <c r="F1088" s="10">
        <f t="shared" si="84"/>
        <v>11.28638759703143</v>
      </c>
      <c r="G1088" s="12">
        <f t="shared" si="80"/>
        <v>-3.686470072338352</v>
      </c>
      <c r="H1088" s="13">
        <f t="shared" si="78"/>
        <v>0.05179671813409432</v>
      </c>
      <c r="I1088">
        <f t="shared" si="81"/>
        <v>11.380454197499363</v>
      </c>
      <c r="J1088">
        <f t="shared" si="85"/>
        <v>84738.25192695309</v>
      </c>
      <c r="K1088">
        <f t="shared" si="86"/>
        <v>1.1801045894385808E-05</v>
      </c>
      <c r="M1088" s="15">
        <f t="shared" si="82"/>
        <v>0.002603281865905714</v>
      </c>
      <c r="N1088" s="19">
        <f t="shared" si="83"/>
        <v>0.047854446064443244</v>
      </c>
    </row>
    <row r="1089" spans="1:14" ht="15.75" hidden="1" outlineLevel="1">
      <c r="A1089" s="13">
        <v>0.05460000000000003</v>
      </c>
      <c r="B1089" s="1">
        <v>927</v>
      </c>
      <c r="C1089" s="11">
        <f t="shared" si="77"/>
        <v>923.7622736488781</v>
      </c>
      <c r="D1089" s="10"/>
      <c r="E1089" s="10">
        <f t="shared" si="79"/>
        <v>78616.27897567335</v>
      </c>
      <c r="F1089" s="10">
        <f t="shared" si="84"/>
        <v>11.272321348529681</v>
      </c>
      <c r="G1089" s="12">
        <f t="shared" si="80"/>
        <v>-3.2377263511218644</v>
      </c>
      <c r="H1089" s="13">
        <f t="shared" si="78"/>
        <v>0.0521426810093234</v>
      </c>
      <c r="I1089">
        <f t="shared" si="81"/>
        <v>11.354937484052055</v>
      </c>
      <c r="J1089">
        <f t="shared" si="85"/>
        <v>82603.3881069182</v>
      </c>
      <c r="K1089">
        <f t="shared" si="86"/>
        <v>1.2106040961729608E-05</v>
      </c>
      <c r="M1089" s="15">
        <f t="shared" si="82"/>
        <v>0.002457318990676631</v>
      </c>
      <c r="N1089" s="19">
        <f t="shared" si="83"/>
        <v>0.04500584232008479</v>
      </c>
    </row>
    <row r="1090" spans="1:14" ht="15.75" hidden="1" outlineLevel="1">
      <c r="A1090" s="13">
        <v>0.05480000000000003</v>
      </c>
      <c r="B1090" s="1">
        <v>926</v>
      </c>
      <c r="C1090" s="11">
        <f aca="true" t="shared" si="87" ref="C1090:C1153">39.19*F1090+482</f>
        <v>923.2130328387643</v>
      </c>
      <c r="D1090" s="10"/>
      <c r="E1090" s="10">
        <f t="shared" si="79"/>
        <v>77522.18463866721</v>
      </c>
      <c r="F1090" s="10">
        <f t="shared" si="84"/>
        <v>11.258306528164438</v>
      </c>
      <c r="G1090" s="12">
        <f t="shared" si="80"/>
        <v>-2.7869671612356797</v>
      </c>
      <c r="H1090" s="13">
        <f t="shared" si="78"/>
        <v>0.05249095455029079</v>
      </c>
      <c r="I1090">
        <f t="shared" si="81"/>
        <v>11.329420770604747</v>
      </c>
      <c r="J1090">
        <f t="shared" si="85"/>
        <v>80522.30986138614</v>
      </c>
      <c r="K1090">
        <f t="shared" si="86"/>
        <v>1.241891845528816E-05</v>
      </c>
      <c r="M1090" s="15">
        <f t="shared" si="82"/>
        <v>0.0023090454497092378</v>
      </c>
      <c r="N1090" s="19">
        <f t="shared" si="83"/>
        <v>0.042135865870606505</v>
      </c>
    </row>
    <row r="1091" spans="1:14" ht="15.75" hidden="1" outlineLevel="1">
      <c r="A1091" s="13">
        <v>0.055</v>
      </c>
      <c r="B1091" s="1">
        <v>925</v>
      </c>
      <c r="C1091" s="11">
        <f t="shared" si="87"/>
        <v>922.6657928116</v>
      </c>
      <c r="D1091" s="10"/>
      <c r="E1091" s="10">
        <f t="shared" si="79"/>
        <v>76447.21962928772</v>
      </c>
      <c r="F1091" s="10">
        <f t="shared" si="84"/>
        <v>11.24434276120439</v>
      </c>
      <c r="G1091" s="12">
        <f t="shared" si="80"/>
        <v>-2.3342071884000006</v>
      </c>
      <c r="H1091" s="13">
        <f t="shared" si="78"/>
        <v>0.052841554186382846</v>
      </c>
      <c r="I1091">
        <f t="shared" si="81"/>
        <v>11.303904057157439</v>
      </c>
      <c r="J1091">
        <f t="shared" si="85"/>
        <v>78493.66212124318</v>
      </c>
      <c r="K1091">
        <f t="shared" si="86"/>
        <v>1.2739882086981446E-05</v>
      </c>
      <c r="M1091" s="15">
        <f t="shared" si="82"/>
        <v>0.0021584458136171547</v>
      </c>
      <c r="N1091" s="19">
        <f t="shared" si="83"/>
        <v>0.03924446933849372</v>
      </c>
    </row>
    <row r="1092" spans="1:14" ht="15.75" hidden="1" outlineLevel="1">
      <c r="A1092" s="13">
        <v>0.05520000000000003</v>
      </c>
      <c r="B1092" s="1">
        <v>924</v>
      </c>
      <c r="C1092" s="11">
        <f t="shared" si="87"/>
        <v>922.1205390415764</v>
      </c>
      <c r="D1092" s="10"/>
      <c r="E1092" s="10">
        <f t="shared" si="79"/>
        <v>75390.9817400078</v>
      </c>
      <c r="F1092" s="10">
        <f t="shared" si="84"/>
        <v>11.230429676998632</v>
      </c>
      <c r="G1092" s="12">
        <f t="shared" si="80"/>
        <v>-1.8794609584235786</v>
      </c>
      <c r="H1092" s="13">
        <f t="shared" si="78"/>
        <v>0.05319449544990346</v>
      </c>
      <c r="I1092">
        <f t="shared" si="81"/>
        <v>11.278387343710131</v>
      </c>
      <c r="J1092">
        <f t="shared" si="85"/>
        <v>76516.12395686966</v>
      </c>
      <c r="K1092">
        <f t="shared" si="86"/>
        <v>1.3069140833161864E-05</v>
      </c>
      <c r="M1092" s="15">
        <f t="shared" si="82"/>
        <v>0.0020055045500965638</v>
      </c>
      <c r="N1092" s="19">
        <f t="shared" si="83"/>
        <v>0.03633160416841599</v>
      </c>
    </row>
    <row r="1093" spans="1:14" ht="15.75" hidden="1" outlineLevel="1">
      <c r="A1093" s="13">
        <v>0.055400000000000026</v>
      </c>
      <c r="B1093" s="1">
        <v>923</v>
      </c>
      <c r="C1093" s="11">
        <f t="shared" si="87"/>
        <v>921.5772571604824</v>
      </c>
      <c r="D1093" s="10"/>
      <c r="E1093" s="10">
        <f t="shared" si="79"/>
        <v>74353.07863418771</v>
      </c>
      <c r="F1093" s="10">
        <f t="shared" si="84"/>
        <v>11.216566908917644</v>
      </c>
      <c r="G1093" s="12">
        <f t="shared" si="80"/>
        <v>-1.422742839517582</v>
      </c>
      <c r="H1093" s="13">
        <f t="shared" si="78"/>
        <v>0.053549793976756854</v>
      </c>
      <c r="I1093">
        <f t="shared" si="81"/>
        <v>11.252870630262823</v>
      </c>
      <c r="J1093">
        <f t="shared" si="85"/>
        <v>74588.40771803255</v>
      </c>
      <c r="K1093">
        <f t="shared" si="86"/>
        <v>1.3406909070646901E-05</v>
      </c>
      <c r="M1093" s="15">
        <f t="shared" si="82"/>
        <v>0.0018502060232431713</v>
      </c>
      <c r="N1093" s="19">
        <f t="shared" si="83"/>
        <v>0.03339722063615831</v>
      </c>
    </row>
    <row r="1094" spans="1:14" ht="15.75" hidden="1" outlineLevel="1">
      <c r="A1094" s="13">
        <v>0.055600000000000024</v>
      </c>
      <c r="B1094" s="1">
        <v>922</v>
      </c>
      <c r="C1094" s="11">
        <f t="shared" si="87"/>
        <v>921.0359329554325</v>
      </c>
      <c r="D1094" s="10"/>
      <c r="E1094" s="10">
        <f t="shared" si="79"/>
        <v>73333.12756936578</v>
      </c>
      <c r="F1094" s="10">
        <f t="shared" si="84"/>
        <v>11.202754094295292</v>
      </c>
      <c r="G1094" s="12">
        <f t="shared" si="80"/>
        <v>-0.9640670445675141</v>
      </c>
      <c r="H1094" s="13">
        <f t="shared" si="78"/>
        <v>0.053907465507134884</v>
      </c>
      <c r="I1094">
        <f t="shared" si="81"/>
        <v>11.227353916815515</v>
      </c>
      <c r="J1094">
        <f t="shared" si="85"/>
        <v>72709.25819544747</v>
      </c>
      <c r="K1094">
        <f t="shared" si="86"/>
        <v>1.3753406716266193E-05</v>
      </c>
      <c r="M1094" s="15">
        <f t="shared" si="82"/>
        <v>0.00169253449286514</v>
      </c>
      <c r="N1094" s="19">
        <f t="shared" si="83"/>
        <v>0.03044126785728668</v>
      </c>
    </row>
    <row r="1095" spans="1:14" ht="15.75" hidden="1" outlineLevel="1">
      <c r="A1095" s="13">
        <v>0.05580000000000002</v>
      </c>
      <c r="B1095" s="1">
        <v>921</v>
      </c>
      <c r="C1095" s="11">
        <f t="shared" si="87"/>
        <v>920.4965523666363</v>
      </c>
      <c r="D1095" s="10"/>
      <c r="E1095" s="10">
        <f t="shared" si="79"/>
        <v>72330.75512926902</v>
      </c>
      <c r="F1095" s="10">
        <f t="shared" si="84"/>
        <v>11.188990874371939</v>
      </c>
      <c r="G1095" s="12">
        <f t="shared" si="80"/>
        <v>-0.5034476333637485</v>
      </c>
      <c r="H1095" s="13">
        <f t="shared" si="78"/>
        <v>0.054267525886208715</v>
      </c>
      <c r="I1095">
        <f t="shared" si="81"/>
        <v>11.201837203368207</v>
      </c>
      <c r="J1095">
        <f t="shared" si="85"/>
        <v>70877.4518034642</v>
      </c>
      <c r="K1095">
        <f t="shared" si="86"/>
        <v>1.4108859370013696E-05</v>
      </c>
      <c r="M1095" s="15">
        <f t="shared" si="82"/>
        <v>0.0015324741137913087</v>
      </c>
      <c r="N1095" s="19">
        <f t="shared" si="83"/>
        <v>0.027463693795543153</v>
      </c>
    </row>
    <row r="1096" spans="1:14" ht="15.75" hidden="1" outlineLevel="1">
      <c r="A1096" s="13">
        <v>0.05600000000000002</v>
      </c>
      <c r="B1096" s="1">
        <v>920</v>
      </c>
      <c r="C1096" s="11">
        <f t="shared" si="87"/>
        <v>919.9591014852072</v>
      </c>
      <c r="D1096" s="10"/>
      <c r="E1096" s="10">
        <f t="shared" si="79"/>
        <v>71345.5969642321</v>
      </c>
      <c r="F1096" s="10">
        <f t="shared" si="84"/>
        <v>11.17527689423851</v>
      </c>
      <c r="G1096" s="12">
        <f t="shared" si="80"/>
        <v>-0.04089851479284334</v>
      </c>
      <c r="H1096" s="13">
        <f t="shared" si="78"/>
        <v>0.054629991064824794</v>
      </c>
      <c r="I1096">
        <f t="shared" si="81"/>
        <v>11.176320489920899</v>
      </c>
      <c r="J1096">
        <f t="shared" si="85"/>
        <v>69091.79578334361</v>
      </c>
      <c r="K1096">
        <f t="shared" si="86"/>
        <v>1.447349846189808E-05</v>
      </c>
      <c r="M1096" s="15">
        <f t="shared" si="82"/>
        <v>0.0013700089351752279</v>
      </c>
      <c r="N1096" s="19">
        <f t="shared" si="83"/>
        <v>0.024464445270986204</v>
      </c>
    </row>
    <row r="1097" spans="1:14" ht="15.75" hidden="1" outlineLevel="1">
      <c r="A1097" s="13">
        <v>0.05620000000000002</v>
      </c>
      <c r="B1097" s="1">
        <v>919</v>
      </c>
      <c r="C1097" s="11">
        <f t="shared" si="87"/>
        <v>919.4235665510107</v>
      </c>
      <c r="D1097" s="10"/>
      <c r="E1097" s="10">
        <f t="shared" si="79"/>
        <v>70377.29753973617</v>
      </c>
      <c r="F1097" s="10">
        <f t="shared" si="84"/>
        <v>11.161611802781595</v>
      </c>
      <c r="G1097" s="12">
        <f t="shared" si="80"/>
        <v>0.4235665510107083</v>
      </c>
      <c r="H1097" s="13">
        <f t="shared" si="78"/>
        <v>0.05499487710020573</v>
      </c>
      <c r="I1097">
        <f t="shared" si="81"/>
        <v>11.150803776473591</v>
      </c>
      <c r="J1097">
        <f t="shared" si="85"/>
        <v>67351.12742660716</v>
      </c>
      <c r="K1097">
        <f t="shared" si="86"/>
        <v>1.4847561402586835E-05</v>
      </c>
      <c r="M1097" s="15">
        <f t="shared" si="82"/>
        <v>0.0012051228997942906</v>
      </c>
      <c r="N1097" s="19">
        <f t="shared" si="83"/>
        <v>0.02144346796786993</v>
      </c>
    </row>
    <row r="1098" spans="1:14" ht="15.75" hidden="1" outlineLevel="1">
      <c r="A1098" s="13">
        <v>0.05640000000000002</v>
      </c>
      <c r="B1098" s="1">
        <v>918</v>
      </c>
      <c r="C1098" s="11">
        <f t="shared" si="87"/>
        <v>918.8899339505506</v>
      </c>
      <c r="D1098" s="10"/>
      <c r="E1098" s="10">
        <f t="shared" si="79"/>
        <v>69425.50989278457</v>
      </c>
      <c r="F1098" s="10">
        <f t="shared" si="84"/>
        <v>11.147995252629514</v>
      </c>
      <c r="G1098" s="12">
        <f t="shared" si="80"/>
        <v>0.889933950550585</v>
      </c>
      <c r="H1098" s="13">
        <f t="shared" si="78"/>
        <v>0.05536220015665527</v>
      </c>
      <c r="I1098">
        <f t="shared" si="81"/>
        <v>11.125287063026283</v>
      </c>
      <c r="J1098">
        <f t="shared" si="85"/>
        <v>65654.31331795311</v>
      </c>
      <c r="K1098">
        <f t="shared" si="86"/>
        <v>1.5231291737942081E-05</v>
      </c>
      <c r="M1098" s="15">
        <f t="shared" si="82"/>
        <v>0.0010377998433447472</v>
      </c>
      <c r="N1098" s="19">
        <f t="shared" si="83"/>
        <v>0.018400706442282744</v>
      </c>
    </row>
    <row r="1099" spans="1:14" ht="15.75" hidden="1" outlineLevel="1">
      <c r="A1099" s="13">
        <v>0.05660000000000002</v>
      </c>
      <c r="B1099" s="1">
        <v>917</v>
      </c>
      <c r="C1099" s="11">
        <f t="shared" si="87"/>
        <v>918.3581902148926</v>
      </c>
      <c r="D1099" s="10"/>
      <c r="E1099" s="10">
        <f t="shared" si="79"/>
        <v>68489.89539584391</v>
      </c>
      <c r="F1099" s="10">
        <f t="shared" si="84"/>
        <v>11.134426900099328</v>
      </c>
      <c r="G1099" s="12">
        <f t="shared" si="80"/>
        <v>1.358190214892602</v>
      </c>
      <c r="H1099" s="13">
        <f t="shared" si="78"/>
        <v>0.05573197650626797</v>
      </c>
      <c r="I1099">
        <f t="shared" si="81"/>
        <v>11.099770349578975</v>
      </c>
      <c r="J1099">
        <f t="shared" si="85"/>
        <v>64000.24859724694</v>
      </c>
      <c r="K1099">
        <f t="shared" si="86"/>
        <v>1.562493930754851E-05</v>
      </c>
      <c r="M1099" s="15">
        <f t="shared" si="82"/>
        <v>0.0008680234937320508</v>
      </c>
      <c r="N1099" s="19">
        <f t="shared" si="83"/>
        <v>0.015336104129541528</v>
      </c>
    </row>
    <row r="1100" spans="1:14" ht="15.75" hidden="1" outlineLevel="1">
      <c r="A1100" s="13">
        <v>0.05680000000000002</v>
      </c>
      <c r="B1100" s="1">
        <v>916</v>
      </c>
      <c r="C1100" s="11">
        <f t="shared" si="87"/>
        <v>917.8283220176247</v>
      </c>
      <c r="D1100" s="10"/>
      <c r="E1100" s="10">
        <f t="shared" si="79"/>
        <v>67570.12352809064</v>
      </c>
      <c r="F1100" s="10">
        <f t="shared" si="84"/>
        <v>11.120906405144801</v>
      </c>
      <c r="G1100" s="12">
        <f t="shared" si="80"/>
        <v>1.8283220176247141</v>
      </c>
      <c r="H1100" s="13">
        <f t="shared" si="78"/>
        <v>0.05610422252964345</v>
      </c>
      <c r="I1100">
        <f t="shared" si="81"/>
        <v>11.074253636131667</v>
      </c>
      <c r="J1100">
        <f t="shared" si="85"/>
        <v>62387.85624010474</v>
      </c>
      <c r="K1100">
        <f t="shared" si="86"/>
        <v>1.6028760407336625E-05</v>
      </c>
      <c r="M1100" s="15">
        <f t="shared" si="82"/>
        <v>0.0006957774703565678</v>
      </c>
      <c r="N1100" s="19">
        <f t="shared" si="83"/>
        <v>0.012249603351348021</v>
      </c>
    </row>
    <row r="1101" spans="1:14" ht="15.75" hidden="1" outlineLevel="1">
      <c r="A1101" s="13">
        <v>0.057000000000000016</v>
      </c>
      <c r="B1101" s="1">
        <v>915</v>
      </c>
      <c r="C1101" s="11">
        <f t="shared" si="87"/>
        <v>917.3003161728531</v>
      </c>
      <c r="D1101" s="10"/>
      <c r="E1101" s="10">
        <f t="shared" si="79"/>
        <v>66665.87165371228</v>
      </c>
      <c r="F1101" s="10">
        <f t="shared" si="84"/>
        <v>11.107433431305259</v>
      </c>
      <c r="G1101" s="12">
        <f t="shared" si="80"/>
        <v>2.3003161728530586</v>
      </c>
      <c r="H1101" s="13">
        <f t="shared" si="78"/>
        <v>0.05647895471660519</v>
      </c>
      <c r="I1101">
        <f t="shared" si="81"/>
        <v>11.048736922684359</v>
      </c>
      <c r="J1101">
        <f t="shared" si="85"/>
        <v>60816.08635660185</v>
      </c>
      <c r="K1101">
        <f t="shared" si="86"/>
        <v>1.644301795640695E-05</v>
      </c>
      <c r="M1101" s="15">
        <f t="shared" si="82"/>
        <v>0.0005210452833948262</v>
      </c>
      <c r="N1101" s="19">
        <f t="shared" si="83"/>
        <v>0.009141145322716246</v>
      </c>
    </row>
    <row r="1102" spans="1:14" ht="15.75" hidden="1" outlineLevel="1">
      <c r="A1102" s="13">
        <v>0.057200000000000015</v>
      </c>
      <c r="B1102" s="1">
        <v>914</v>
      </c>
      <c r="C1102" s="11">
        <f t="shared" si="87"/>
        <v>916.7741596332336</v>
      </c>
      <c r="D1102" s="10"/>
      <c r="E1102" s="10">
        <f t="shared" si="79"/>
        <v>65776.82480702167</v>
      </c>
      <c r="F1102" s="10">
        <f t="shared" si="84"/>
        <v>11.094007645655362</v>
      </c>
      <c r="G1102" s="12">
        <f t="shared" si="80"/>
        <v>2.7741596332335803</v>
      </c>
      <c r="H1102" s="13">
        <f t="shared" si="78"/>
        <v>0.05685618966692402</v>
      </c>
      <c r="I1102">
        <f t="shared" si="81"/>
        <v>11.023220209237051</v>
      </c>
      <c r="J1102">
        <f t="shared" si="85"/>
        <v>59283.915507649624</v>
      </c>
      <c r="K1102">
        <f t="shared" si="86"/>
        <v>1.686798166816371E-05</v>
      </c>
      <c r="M1102" s="15">
        <f t="shared" si="82"/>
        <v>0.0003438103330759973</v>
      </c>
      <c r="N1102" s="19">
        <f t="shared" si="83"/>
        <v>0.006010670158671279</v>
      </c>
    </row>
    <row r="1103" spans="1:14" ht="15.75" hidden="1" outlineLevel="1">
      <c r="A1103" s="13">
        <v>0.057400000000000014</v>
      </c>
      <c r="B1103" s="1">
        <v>913</v>
      </c>
      <c r="C1103" s="11">
        <f t="shared" si="87"/>
        <v>916.2498394880374</v>
      </c>
      <c r="D1103" s="10"/>
      <c r="E1103" s="10">
        <f t="shared" si="79"/>
        <v>64902.675484151994</v>
      </c>
      <c r="F1103" s="10">
        <f t="shared" si="84"/>
        <v>11.080628718755738</v>
      </c>
      <c r="G1103" s="12">
        <f t="shared" si="80"/>
        <v>3.2498394880374235</v>
      </c>
      <c r="H1103" s="13">
        <f t="shared" si="78"/>
        <v>0.05723594409104599</v>
      </c>
      <c r="I1103">
        <f t="shared" si="81"/>
        <v>10.997703495789743</v>
      </c>
      <c r="J1103">
        <f t="shared" si="85"/>
        <v>57790.34603859528</v>
      </c>
      <c r="K1103">
        <f t="shared" si="86"/>
        <v>1.730392822586925E-05</v>
      </c>
      <c r="M1103" s="15">
        <f t="shared" si="82"/>
        <v>0.00016405590895402639</v>
      </c>
      <c r="N1103" s="19">
        <f t="shared" si="83"/>
        <v>0.0028581168807321664</v>
      </c>
    </row>
    <row r="1104" spans="1:14" ht="15.75" hidden="1" outlineLevel="1">
      <c r="A1104" s="13">
        <v>0.05760000000000001</v>
      </c>
      <c r="B1104" s="1">
        <v>912</v>
      </c>
      <c r="C1104" s="11">
        <f t="shared" si="87"/>
        <v>915.7273429612499</v>
      </c>
      <c r="D1104" s="10"/>
      <c r="E1104" s="10">
        <f t="shared" si="79"/>
        <v>64043.12344110911</v>
      </c>
      <c r="F1104" s="10">
        <f t="shared" si="84"/>
        <v>11.067296324604488</v>
      </c>
      <c r="G1104" s="12">
        <f t="shared" si="80"/>
        <v>3.7273429612498603</v>
      </c>
      <c r="H1104" s="13">
        <f aca="true" t="shared" si="88" ref="H1104:H1167">POWER(K1104,(1/3.833))</f>
        <v>0.05761823481082521</v>
      </c>
      <c r="I1104">
        <f t="shared" si="81"/>
        <v>10.972186782342435</v>
      </c>
      <c r="J1104">
        <f t="shared" si="85"/>
        <v>56334.40542961113</v>
      </c>
      <c r="K1104">
        <f t="shared" si="86"/>
        <v>1.7751141462733336E-05</v>
      </c>
      <c r="M1104" s="15">
        <f t="shared" si="82"/>
        <v>-1.8234810825197567E-05</v>
      </c>
      <c r="N1104" s="19">
        <f t="shared" si="83"/>
        <v>-0.00031657657682634656</v>
      </c>
    </row>
    <row r="1105" spans="1:14" ht="15.75" hidden="1" outlineLevel="1">
      <c r="A1105" s="13">
        <v>0.05780000000000001</v>
      </c>
      <c r="B1105" s="1">
        <v>911</v>
      </c>
      <c r="C1105" s="11">
        <f t="shared" si="87"/>
        <v>915.2066574097032</v>
      </c>
      <c r="D1105" s="10"/>
      <c r="E1105" s="10">
        <f t="shared" si="79"/>
        <v>63197.87549796644</v>
      </c>
      <c r="F1105" s="10">
        <f t="shared" si="84"/>
        <v>11.054010140589519</v>
      </c>
      <c r="G1105" s="12">
        <f t="shared" si="80"/>
        <v>4.206657409703212</v>
      </c>
      <c r="H1105" s="13">
        <f t="shared" si="88"/>
        <v>0.05800307876026125</v>
      </c>
      <c r="I1105">
        <f t="shared" si="81"/>
        <v>10.946670068895127</v>
      </c>
      <c r="J1105">
        <f t="shared" si="85"/>
        <v>54915.14566244994</v>
      </c>
      <c r="K1105">
        <f t="shared" si="86"/>
        <v>1.820991254665438E-05</v>
      </c>
      <c r="M1105" s="15">
        <f t="shared" si="82"/>
        <v>-0.00020307876026123828</v>
      </c>
      <c r="N1105" s="19">
        <f t="shared" si="83"/>
        <v>-0.003513473360921077</v>
      </c>
    </row>
    <row r="1106" spans="1:14" ht="15.75" hidden="1" outlineLevel="1">
      <c r="A1106" s="13">
        <v>0.05800000000000001</v>
      </c>
      <c r="B1106" s="1">
        <v>910</v>
      </c>
      <c r="C1106" s="11">
        <f t="shared" si="87"/>
        <v>914.6877703212407</v>
      </c>
      <c r="D1106" s="10"/>
      <c r="E1106" s="10">
        <f t="shared" si="79"/>
        <v>62366.6453489939</v>
      </c>
      <c r="F1106" s="10">
        <f t="shared" si="84"/>
        <v>11.040769847441712</v>
      </c>
      <c r="G1106" s="12">
        <f t="shared" si="80"/>
        <v>4.687770321240691</v>
      </c>
      <c r="H1106" s="13">
        <f t="shared" si="88"/>
        <v>0.05839049298624113</v>
      </c>
      <c r="I1106">
        <f t="shared" si="81"/>
        <v>10.921153355447819</v>
      </c>
      <c r="J1106">
        <f t="shared" si="85"/>
        <v>53531.64260315421</v>
      </c>
      <c r="K1106">
        <f t="shared" si="86"/>
        <v>1.8680540169732766E-05</v>
      </c>
      <c r="M1106" s="15">
        <f t="shared" si="82"/>
        <v>-0.0003904929862411227</v>
      </c>
      <c r="N1106" s="19">
        <f t="shared" si="83"/>
        <v>-0.006732637693812459</v>
      </c>
    </row>
    <row r="1107" spans="1:14" ht="15.75" hidden="1" outlineLevel="1">
      <c r="A1107" s="13">
        <v>0.05820000000000001</v>
      </c>
      <c r="B1107" s="1">
        <v>909</v>
      </c>
      <c r="C1107" s="11">
        <f t="shared" si="87"/>
        <v>914.1706693129124</v>
      </c>
      <c r="D1107" s="10"/>
      <c r="E1107" s="10">
        <f t="shared" si="79"/>
        <v>61549.153378522264</v>
      </c>
      <c r="F1107" s="10">
        <f t="shared" si="84"/>
        <v>11.027575129188888</v>
      </c>
      <c r="G1107" s="12">
        <f t="shared" si="80"/>
        <v>5.170669312912423</v>
      </c>
      <c r="H1107" s="13">
        <f t="shared" si="88"/>
        <v>0.0587804946492862</v>
      </c>
      <c r="I1107">
        <f t="shared" si="81"/>
        <v>10.895636642000511</v>
      </c>
      <c r="J1107">
        <f t="shared" si="85"/>
        <v>52182.9954003175</v>
      </c>
      <c r="K1107">
        <f t="shared" si="86"/>
        <v>1.916333074267936E-05</v>
      </c>
      <c r="M1107" s="15">
        <f t="shared" si="82"/>
        <v>-0.0005804946492861882</v>
      </c>
      <c r="N1107" s="19">
        <f t="shared" si="83"/>
        <v>-0.009974134867460276</v>
      </c>
    </row>
    <row r="1108" spans="1:14" ht="15.75" hidden="1" outlineLevel="1">
      <c r="A1108" s="13">
        <v>0.05840000000000001</v>
      </c>
      <c r="B1108" s="1">
        <v>908</v>
      </c>
      <c r="C1108" s="11">
        <f t="shared" si="87"/>
        <v>913.6553421292028</v>
      </c>
      <c r="D1108" s="10"/>
      <c r="E1108" s="10">
        <f t="shared" si="79"/>
        <v>60745.126482351065</v>
      </c>
      <c r="F1108" s="10">
        <f t="shared" si="84"/>
        <v>11.014425673110562</v>
      </c>
      <c r="G1108" s="12">
        <f t="shared" si="80"/>
        <v>5.655342129202836</v>
      </c>
      <c r="H1108" s="13">
        <f t="shared" si="88"/>
        <v>0.059173101024303655</v>
      </c>
      <c r="I1108">
        <f t="shared" si="81"/>
        <v>10.870119928553203</v>
      </c>
      <c r="J1108">
        <f t="shared" si="85"/>
        <v>50868.32589850579</v>
      </c>
      <c r="K1108">
        <f t="shared" si="86"/>
        <v>1.965859859424574E-05</v>
      </c>
      <c r="M1108" s="15">
        <f t="shared" si="82"/>
        <v>-0.0007731010243036476</v>
      </c>
      <c r="N1108" s="19">
        <f t="shared" si="83"/>
        <v>-0.013238031238076157</v>
      </c>
    </row>
    <row r="1109" spans="1:14" ht="15.75" hidden="1" outlineLevel="1">
      <c r="A1109" s="13">
        <v>0.058600000000000006</v>
      </c>
      <c r="B1109" s="1">
        <v>907</v>
      </c>
      <c r="C1109" s="11">
        <f t="shared" si="87"/>
        <v>913.1417766402877</v>
      </c>
      <c r="D1109" s="10"/>
      <c r="E1109" s="10">
        <f t="shared" si="79"/>
        <v>59954.29789451417</v>
      </c>
      <c r="F1109" s="10">
        <f t="shared" si="84"/>
        <v>11.001321169693487</v>
      </c>
      <c r="G1109" s="12">
        <f t="shared" si="80"/>
        <v>6.1417766402877305</v>
      </c>
      <c r="H1109" s="13">
        <f t="shared" si="88"/>
        <v>0.05956832950134294</v>
      </c>
      <c r="I1109">
        <f t="shared" si="81"/>
        <v>10.844603215105895</v>
      </c>
      <c r="J1109">
        <f t="shared" si="85"/>
        <v>49586.77806645715</v>
      </c>
      <c r="K1109">
        <f t="shared" si="86"/>
        <v>2.0166666175805593E-05</v>
      </c>
      <c r="M1109" s="15">
        <f t="shared" si="82"/>
        <v>-0.0009683295013429363</v>
      </c>
      <c r="N1109" s="19">
        <f t="shared" si="83"/>
        <v>-0.01652439422086922</v>
      </c>
    </row>
    <row r="1110" spans="1:14" ht="15.75" hidden="1" outlineLevel="1">
      <c r="A1110" s="13">
        <v>0.058800000000000005</v>
      </c>
      <c r="B1110" s="1">
        <v>906</v>
      </c>
      <c r="C1110" s="11">
        <f t="shared" si="87"/>
        <v>912.6299608403209</v>
      </c>
      <c r="D1110" s="10"/>
      <c r="E1110" s="10">
        <f t="shared" si="79"/>
        <v>59176.407019224716</v>
      </c>
      <c r="F1110" s="10">
        <f t="shared" si="84"/>
        <v>10.988261312587928</v>
      </c>
      <c r="G1110" s="12">
        <f t="shared" si="80"/>
        <v>6.629960840320905</v>
      </c>
      <c r="H1110" s="13">
        <f t="shared" si="88"/>
        <v>0.05996619758635689</v>
      </c>
      <c r="I1110">
        <f t="shared" si="81"/>
        <v>10.819086501658587</v>
      </c>
      <c r="J1110">
        <f t="shared" si="85"/>
        <v>48337.51743968725</v>
      </c>
      <c r="K1110">
        <f t="shared" si="86"/>
        <v>2.068786427122042E-05</v>
      </c>
      <c r="M1110" s="15">
        <f t="shared" si="82"/>
        <v>-0.0011661975863568874</v>
      </c>
      <c r="N1110" s="19">
        <f t="shared" si="83"/>
        <v>-0.019833292284981076</v>
      </c>
    </row>
    <row r="1111" spans="1:14" ht="15.75" hidden="1" outlineLevel="1">
      <c r="A1111" s="13">
        <v>0.059000000000000004</v>
      </c>
      <c r="B1111" s="1">
        <v>905</v>
      </c>
      <c r="C1111" s="11">
        <f t="shared" si="87"/>
        <v>912.1198828457509</v>
      </c>
      <c r="D1111" s="10"/>
      <c r="E1111" s="10">
        <f t="shared" si="79"/>
        <v>58411.199267827724</v>
      </c>
      <c r="F1111" s="10">
        <f t="shared" si="84"/>
        <v>10.975245798564707</v>
      </c>
      <c r="G1111" s="12">
        <f t="shared" si="80"/>
        <v>7.119882845750908</v>
      </c>
      <c r="H1111" s="13">
        <f t="shared" si="88"/>
        <v>0.06036672290196762</v>
      </c>
      <c r="I1111">
        <f t="shared" si="81"/>
        <v>10.793569788211279</v>
      </c>
      <c r="J1111">
        <f t="shared" si="85"/>
        <v>47119.73057713784</v>
      </c>
      <c r="K1111">
        <f t="shared" si="86"/>
        <v>2.122253221212587E-05</v>
      </c>
      <c r="M1111" s="15">
        <f t="shared" si="82"/>
        <v>-0.0013667229019676194</v>
      </c>
      <c r="N1111" s="19">
        <f t="shared" si="83"/>
        <v>-0.02316479494860372</v>
      </c>
    </row>
    <row r="1112" spans="1:14" ht="15.75" hidden="1" outlineLevel="1">
      <c r="A1112" s="13">
        <v>0.0592</v>
      </c>
      <c r="B1112" s="1">
        <v>904</v>
      </c>
      <c r="C1112" s="11">
        <f t="shared" si="87"/>
        <v>911.6115308936648</v>
      </c>
      <c r="D1112" s="10"/>
      <c r="E1112" s="10">
        <f t="shared" si="79"/>
        <v>57658.42590059584</v>
      </c>
      <c r="F1112" s="10">
        <f t="shared" si="84"/>
        <v>10.962274327472947</v>
      </c>
      <c r="G1112" s="12">
        <f t="shared" si="80"/>
        <v>7.611530893664849</v>
      </c>
      <c r="H1112" s="13">
        <f t="shared" si="88"/>
        <v>0.060769923188237485</v>
      </c>
      <c r="I1112">
        <f t="shared" si="81"/>
        <v>10.768053074763971</v>
      </c>
      <c r="J1112">
        <f t="shared" si="85"/>
        <v>45932.62453151434</v>
      </c>
      <c r="K1112">
        <f t="shared" si="86"/>
        <v>2.1771018098778588E-05</v>
      </c>
      <c r="M1112" s="15">
        <f t="shared" si="82"/>
        <v>-0.001569923188237482</v>
      </c>
      <c r="N1112" s="19">
        <f t="shared" si="83"/>
        <v>-0.02651897277428179</v>
      </c>
    </row>
    <row r="1113" spans="1:14" ht="15.75" hidden="1" outlineLevel="1">
      <c r="A1113" s="13">
        <v>0.0594</v>
      </c>
      <c r="B1113" s="1">
        <v>903</v>
      </c>
      <c r="C1113" s="11">
        <f t="shared" si="87"/>
        <v>911.1048933401614</v>
      </c>
      <c r="D1113" s="10"/>
      <c r="E1113" s="10">
        <f t="shared" si="79"/>
        <v>56917.84387320669</v>
      </c>
      <c r="F1113" s="10">
        <f t="shared" si="84"/>
        <v>10.949346602198558</v>
      </c>
      <c r="G1113" s="12">
        <f t="shared" si="80"/>
        <v>8.104893340161425</v>
      </c>
      <c r="H1113" s="13">
        <f t="shared" si="88"/>
        <v>0.0611758163034446</v>
      </c>
      <c r="I1113">
        <f t="shared" si="81"/>
        <v>10.742536361316663</v>
      </c>
      <c r="J1113">
        <f t="shared" si="85"/>
        <v>44775.42633296776</v>
      </c>
      <c r="K1113">
        <f t="shared" si="86"/>
        <v>2.2333679026607248E-05</v>
      </c>
      <c r="M1113" s="15">
        <f t="shared" si="82"/>
        <v>-0.0017758163034445953</v>
      </c>
      <c r="N1113" s="19">
        <f t="shared" si="83"/>
        <v>-0.029895897364387126</v>
      </c>
    </row>
    <row r="1114" spans="1:14" ht="15.75" hidden="1" outlineLevel="1">
      <c r="A1114" s="13">
        <v>0.0596</v>
      </c>
      <c r="B1114" s="1">
        <v>902</v>
      </c>
      <c r="C1114" s="11">
        <f t="shared" si="87"/>
        <v>910.5999586587508</v>
      </c>
      <c r="D1114" s="10"/>
      <c r="E1114" s="10">
        <f t="shared" si="79"/>
        <v>56189.21568774969</v>
      </c>
      <c r="F1114" s="10">
        <f t="shared" si="84"/>
        <v>10.936462328623394</v>
      </c>
      <c r="G1114" s="12">
        <f t="shared" si="80"/>
        <v>8.59995865875078</v>
      </c>
      <c r="H1114" s="13">
        <f t="shared" si="88"/>
        <v>0.06158442022486361</v>
      </c>
      <c r="I1114">
        <f t="shared" si="81"/>
        <v>10.717019647869355</v>
      </c>
      <c r="J1114">
        <f t="shared" si="85"/>
        <v>43647.382485784685</v>
      </c>
      <c r="K1114">
        <f t="shared" si="86"/>
        <v>2.291088131861482E-05</v>
      </c>
      <c r="M1114" s="15">
        <f t="shared" si="82"/>
        <v>-0.0019844202248636075</v>
      </c>
      <c r="N1114" s="19">
        <f t="shared" si="83"/>
        <v>-0.03329564135677194</v>
      </c>
    </row>
    <row r="1115" spans="1:14" ht="15.75" hidden="1" outlineLevel="1">
      <c r="A1115" s="13">
        <v>0.0598</v>
      </c>
      <c r="B1115" s="1">
        <v>901</v>
      </c>
      <c r="C1115" s="11">
        <f t="shared" si="87"/>
        <v>910.0967154387805</v>
      </c>
      <c r="D1115" s="10"/>
      <c r="E1115" s="10">
        <f t="shared" si="79"/>
        <v>55472.30924811327</v>
      </c>
      <c r="F1115" s="10">
        <f t="shared" si="84"/>
        <v>10.923621215585111</v>
      </c>
      <c r="G1115" s="12">
        <f t="shared" si="80"/>
        <v>9.096715438780507</v>
      </c>
      <c r="H1115" s="13">
        <f t="shared" si="88"/>
        <v>0.06199575304955108</v>
      </c>
      <c r="I1115">
        <f t="shared" si="81"/>
        <v>10.691502934422047</v>
      </c>
      <c r="J1115">
        <f t="shared" si="85"/>
        <v>42547.7584777575</v>
      </c>
      <c r="K1115">
        <f t="shared" si="86"/>
        <v>2.3503000763783254E-05</v>
      </c>
      <c r="M1115" s="15">
        <f t="shared" si="82"/>
        <v>-0.00219575304955108</v>
      </c>
      <c r="N1115" s="19">
        <f t="shared" si="83"/>
        <v>-0.03671827842058663</v>
      </c>
    </row>
    <row r="1116" spans="1:14" ht="15.75" collapsed="1">
      <c r="A1116" s="13">
        <v>0.06</v>
      </c>
      <c r="B1116" s="1">
        <v>900</v>
      </c>
      <c r="C1116" s="11">
        <f t="shared" si="87"/>
        <v>909.5951523838892</v>
      </c>
      <c r="D1116" s="10"/>
      <c r="E1116" s="10">
        <f t="shared" si="79"/>
        <v>54766.89771961054</v>
      </c>
      <c r="F1116" s="10">
        <f t="shared" si="84"/>
        <v>10.910822974837695</v>
      </c>
      <c r="G1116" s="12">
        <f t="shared" si="80"/>
        <v>9.595152383889172</v>
      </c>
      <c r="H1116" s="13">
        <f t="shared" si="88"/>
        <v>0.06240983299513595</v>
      </c>
      <c r="I1116">
        <f t="shared" si="81"/>
        <v>10.66598622097474</v>
      </c>
      <c r="J1116">
        <f t="shared" si="85"/>
        <v>41475.8383019157</v>
      </c>
      <c r="K1116">
        <f t="shared" si="86"/>
        <v>2.4110422861635367E-05</v>
      </c>
      <c r="M1116" s="15">
        <f t="shared" si="82"/>
        <v>-0.0024098329951359534</v>
      </c>
      <c r="N1116" s="19">
        <f t="shared" si="83"/>
        <v>-0.04016388325226589</v>
      </c>
    </row>
    <row r="1117" spans="1:14" ht="15.75" hidden="1" outlineLevel="1">
      <c r="A1117" s="13">
        <v>0.06049999999999996</v>
      </c>
      <c r="B1117" s="1">
        <v>899</v>
      </c>
      <c r="C1117" s="11">
        <f t="shared" si="87"/>
        <v>908.3485223500313</v>
      </c>
      <c r="D1117" s="10"/>
      <c r="E1117" s="10">
        <f t="shared" si="79"/>
        <v>53052.21642109897</v>
      </c>
      <c r="F1117" s="10">
        <f t="shared" si="84"/>
        <v>10.879013073488936</v>
      </c>
      <c r="G1117" s="12">
        <f t="shared" si="80"/>
        <v>9.348522350031317</v>
      </c>
      <c r="H1117" s="13">
        <f t="shared" si="88"/>
        <v>0.06282667840061497</v>
      </c>
      <c r="I1117">
        <f t="shared" si="81"/>
        <v>10.640469507527431</v>
      </c>
      <c r="J1117">
        <f t="shared" si="85"/>
        <v>40430.923990306444</v>
      </c>
      <c r="K1117">
        <f t="shared" si="86"/>
        <v>2.4733543073112947E-05</v>
      </c>
      <c r="M1117" s="15">
        <f t="shared" si="82"/>
        <v>-0.002326678400615012</v>
      </c>
      <c r="N1117" s="19">
        <f t="shared" si="83"/>
        <v>-0.03845749422504155</v>
      </c>
    </row>
    <row r="1118" spans="1:14" ht="15.75" hidden="1" outlineLevel="1">
      <c r="A1118" s="13">
        <v>0.06099999999999996</v>
      </c>
      <c r="B1118" s="1">
        <v>898</v>
      </c>
      <c r="C1118" s="11">
        <f t="shared" si="87"/>
        <v>907.112152023723</v>
      </c>
      <c r="D1118" s="10"/>
      <c r="E1118" s="10">
        <f t="shared" si="79"/>
        <v>51404.67598776795</v>
      </c>
      <c r="F1118" s="10">
        <f t="shared" si="84"/>
        <v>10.847464966157768</v>
      </c>
      <c r="G1118" s="12">
        <f t="shared" si="80"/>
        <v>9.112152023722956</v>
      </c>
      <c r="H1118" s="13">
        <f t="shared" si="88"/>
        <v>0.06324630772715313</v>
      </c>
      <c r="I1118">
        <f t="shared" si="81"/>
        <v>10.614952794080123</v>
      </c>
      <c r="J1118">
        <f t="shared" si="85"/>
        <v>39412.335159521186</v>
      </c>
      <c r="K1118">
        <f t="shared" si="86"/>
        <v>2.5372767077934006E-05</v>
      </c>
      <c r="M1118" s="15">
        <f t="shared" si="82"/>
        <v>-0.002246307727153174</v>
      </c>
      <c r="N1118" s="19">
        <f t="shared" si="83"/>
        <v>-0.036824716838576646</v>
      </c>
    </row>
    <row r="1119" spans="1:14" ht="15.75" hidden="1" outlineLevel="1">
      <c r="A1119" s="13">
        <v>0.06149999999999996</v>
      </c>
      <c r="B1119" s="1">
        <v>897</v>
      </c>
      <c r="C1119" s="11">
        <f t="shared" si="87"/>
        <v>905.8858738794459</v>
      </c>
      <c r="D1119" s="10"/>
      <c r="E1119" s="10">
        <f t="shared" si="79"/>
        <v>49821.12900045717</v>
      </c>
      <c r="F1119" s="10">
        <f t="shared" si="84"/>
        <v>10.816174378143554</v>
      </c>
      <c r="G1119" s="12">
        <f t="shared" si="80"/>
        <v>8.885873879445853</v>
      </c>
      <c r="H1119" s="13">
        <f t="shared" si="88"/>
        <v>0.06366873955888902</v>
      </c>
      <c r="I1119">
        <f t="shared" si="81"/>
        <v>10.589436080632815</v>
      </c>
      <c r="J1119">
        <f t="shared" si="85"/>
        <v>38419.40856767212</v>
      </c>
      <c r="K1119">
        <f t="shared" si="86"/>
        <v>2.602851103859643E-05</v>
      </c>
      <c r="M1119" s="15">
        <f t="shared" si="82"/>
        <v>-0.002168739558889063</v>
      </c>
      <c r="N1119" s="19">
        <f t="shared" si="83"/>
        <v>-0.035264057868114866</v>
      </c>
    </row>
    <row r="1120" spans="1:14" ht="15.75" hidden="1" outlineLevel="1">
      <c r="A1120" s="13">
        <v>0.06199999999999996</v>
      </c>
      <c r="B1120" s="1">
        <v>896</v>
      </c>
      <c r="C1120" s="11">
        <f t="shared" si="87"/>
        <v>904.6695244609582</v>
      </c>
      <c r="D1120" s="10"/>
      <c r="E1120" s="10">
        <f t="shared" si="79"/>
        <v>48298.59949843406</v>
      </c>
      <c r="F1120" s="10">
        <f t="shared" si="84"/>
        <v>10.785137138580206</v>
      </c>
      <c r="G1120" s="12">
        <f t="shared" si="80"/>
        <v>8.6695244609582</v>
      </c>
      <c r="H1120" s="13">
        <f t="shared" si="88"/>
        <v>0.06409399260374535</v>
      </c>
      <c r="I1120">
        <f t="shared" si="81"/>
        <v>10.563919367185507</v>
      </c>
      <c r="J1120">
        <f t="shared" si="85"/>
        <v>37451.49768253024</v>
      </c>
      <c r="K1120">
        <f t="shared" si="86"/>
        <v>2.67012018711995E-05</v>
      </c>
      <c r="M1120" s="15">
        <f t="shared" si="82"/>
        <v>-0.00209399260374539</v>
      </c>
      <c r="N1120" s="19">
        <f t="shared" si="83"/>
        <v>-0.033774074253957925</v>
      </c>
    </row>
    <row r="1121" spans="1:14" ht="15.75" hidden="1" outlineLevel="1">
      <c r="A1121" s="13">
        <v>0.0625</v>
      </c>
      <c r="B1121" s="1">
        <v>895</v>
      </c>
      <c r="C1121" s="11">
        <f t="shared" si="87"/>
        <v>903.4629442505495</v>
      </c>
      <c r="D1121" s="10"/>
      <c r="E1121" s="10">
        <f t="shared" si="79"/>
        <v>46834.27235694381</v>
      </c>
      <c r="F1121" s="10">
        <f t="shared" si="84"/>
        <v>10.754349177100016</v>
      </c>
      <c r="G1121" s="12">
        <f t="shared" si="80"/>
        <v>8.462944250549526</v>
      </c>
      <c r="H1121" s="13">
        <f t="shared" si="88"/>
        <v>0.0645220856942444</v>
      </c>
      <c r="I1121">
        <f t="shared" si="81"/>
        <v>10.5384026537382</v>
      </c>
      <c r="J1121">
        <f t="shared" si="85"/>
        <v>36507.97226054359</v>
      </c>
      <c r="K1121">
        <f t="shared" si="86"/>
        <v>2.7391277523259255E-05</v>
      </c>
      <c r="M1121" s="15">
        <f t="shared" si="82"/>
        <v>-0.002022085694244405</v>
      </c>
      <c r="N1121" s="19">
        <f t="shared" si="83"/>
        <v>-0.03235337110791048</v>
      </c>
    </row>
    <row r="1122" spans="1:14" ht="15.75" hidden="1" outlineLevel="1">
      <c r="A1122" s="13">
        <v>0.06299999999999996</v>
      </c>
      <c r="B1122" s="1">
        <v>894</v>
      </c>
      <c r="C1122" s="11">
        <f t="shared" si="87"/>
        <v>902.2659775435048</v>
      </c>
      <c r="D1122" s="10"/>
      <c r="E1122" s="10">
        <f t="shared" si="79"/>
        <v>45425.483401038786</v>
      </c>
      <c r="F1122" s="10">
        <f t="shared" si="84"/>
        <v>10.723806520630387</v>
      </c>
      <c r="G1122" s="12">
        <f t="shared" si="80"/>
        <v>8.265977543504846</v>
      </c>
      <c r="H1122" s="13">
        <f t="shared" si="88"/>
        <v>0.06495303778832853</v>
      </c>
      <c r="I1122">
        <f t="shared" si="81"/>
        <v>10.512885940290891</v>
      </c>
      <c r="J1122">
        <f t="shared" si="85"/>
        <v>35588.217936461806</v>
      </c>
      <c r="K1122">
        <f t="shared" si="86"/>
        <v>2.8099187258698134E-05</v>
      </c>
      <c r="M1122" s="15">
        <f t="shared" si="82"/>
        <v>-0.0019530377883285738</v>
      </c>
      <c r="N1122" s="19">
        <f t="shared" si="83"/>
        <v>-0.031000599814739287</v>
      </c>
    </row>
    <row r="1123" spans="1:14" ht="15.75" hidden="1" outlineLevel="1">
      <c r="A1123" s="13">
        <v>0.06349999999999996</v>
      </c>
      <c r="B1123" s="1">
        <v>893</v>
      </c>
      <c r="C1123" s="11">
        <f t="shared" si="87"/>
        <v>901.0784723275298</v>
      </c>
      <c r="D1123" s="10"/>
      <c r="E1123" s="10">
        <f t="shared" si="79"/>
        <v>44069.71019931831</v>
      </c>
      <c r="F1123" s="10">
        <f t="shared" si="84"/>
        <v>10.693505290317168</v>
      </c>
      <c r="G1123" s="12">
        <f t="shared" si="80"/>
        <v>8.078472327529767</v>
      </c>
      <c r="H1123" s="13">
        <f t="shared" si="88"/>
        <v>0.06538686797018607</v>
      </c>
      <c r="I1123">
        <f t="shared" si="81"/>
        <v>10.487369226843583</v>
      </c>
      <c r="J1123">
        <f t="shared" si="85"/>
        <v>34691.63582329951</v>
      </c>
      <c r="K1123">
        <f t="shared" si="86"/>
        <v>2.8825391950194014E-05</v>
      </c>
      <c r="M1123" s="15">
        <f t="shared" si="82"/>
        <v>-0.0018868679701861124</v>
      </c>
      <c r="N1123" s="19">
        <f t="shared" si="83"/>
        <v>-0.029714456223403365</v>
      </c>
    </row>
    <row r="1124" spans="1:14" ht="15.75" hidden="1" outlineLevel="1">
      <c r="A1124" s="13">
        <v>0.06399999999999996</v>
      </c>
      <c r="B1124" s="1">
        <v>892</v>
      </c>
      <c r="C1124" s="11">
        <f t="shared" si="87"/>
        <v>899.9002801669062</v>
      </c>
      <c r="D1124" s="10"/>
      <c r="E1124" s="10">
        <f t="shared" si="79"/>
        <v>42764.56348593029</v>
      </c>
      <c r="F1124" s="10">
        <f t="shared" si="84"/>
        <v>10.663441698568672</v>
      </c>
      <c r="G1124" s="12">
        <f t="shared" si="80"/>
        <v>7.900280166906214</v>
      </c>
      <c r="H1124" s="13">
        <f t="shared" si="88"/>
        <v>0.06582359545108188</v>
      </c>
      <c r="I1124">
        <f t="shared" si="81"/>
        <v>10.461852513396275</v>
      </c>
      <c r="J1124">
        <f t="shared" si="85"/>
        <v>33817.64212237825</v>
      </c>
      <c r="K1124">
        <f t="shared" si="86"/>
        <v>2.9570364379078542E-05</v>
      </c>
      <c r="M1124" s="15">
        <f t="shared" si="82"/>
        <v>-0.0018235954510819191</v>
      </c>
      <c r="N1124" s="19">
        <f t="shared" si="83"/>
        <v>-0.028493678923155005</v>
      </c>
    </row>
    <row r="1125" spans="1:14" ht="15.75" hidden="1" outlineLevel="1">
      <c r="A1125" s="13">
        <v>0.06449999999999996</v>
      </c>
      <c r="B1125" s="1">
        <v>891</v>
      </c>
      <c r="C1125" s="11">
        <f t="shared" si="87"/>
        <v>898.7312560911548</v>
      </c>
      <c r="D1125" s="10"/>
      <c r="E1125" s="10">
        <f t="shared" si="79"/>
        <v>41507.779163470215</v>
      </c>
      <c r="F1125" s="10">
        <f t="shared" si="84"/>
        <v>10.633612046214719</v>
      </c>
      <c r="G1125" s="12">
        <f t="shared" si="80"/>
        <v>7.731256091154819</v>
      </c>
      <c r="H1125" s="13">
        <f t="shared" si="88"/>
        <v>0.06626323957019348</v>
      </c>
      <c r="I1125">
        <f t="shared" si="81"/>
        <v>10.436335799948967</v>
      </c>
      <c r="J1125">
        <f t="shared" si="85"/>
        <v>32965.66774319301</v>
      </c>
      <c r="K1125">
        <f t="shared" si="86"/>
        <v>3.0334589542979523E-05</v>
      </c>
      <c r="M1125" s="15">
        <f t="shared" si="82"/>
        <v>-0.0017632395701935172</v>
      </c>
      <c r="N1125" s="19">
        <f t="shared" si="83"/>
        <v>-0.02733704759989951</v>
      </c>
    </row>
    <row r="1126" spans="1:14" ht="15.75" hidden="1" outlineLevel="1">
      <c r="A1126" s="13">
        <v>0.065</v>
      </c>
      <c r="B1126" s="1">
        <v>890</v>
      </c>
      <c r="C1126" s="11">
        <f t="shared" si="87"/>
        <v>897.5712584879948</v>
      </c>
      <c r="D1126" s="10"/>
      <c r="E1126" s="10">
        <f t="shared" si="79"/>
        <v>40297.210843320485</v>
      </c>
      <c r="F1126" s="10">
        <f t="shared" si="84"/>
        <v>10.60401271977532</v>
      </c>
      <c r="G1126" s="12">
        <f t="shared" si="80"/>
        <v>7.571258487994783</v>
      </c>
      <c r="H1126" s="13">
        <f t="shared" si="88"/>
        <v>0.06670581979545209</v>
      </c>
      <c r="I1126">
        <f t="shared" si="81"/>
        <v>10.41081908650166</v>
      </c>
      <c r="J1126">
        <f t="shared" si="85"/>
        <v>32135.15793285574</v>
      </c>
      <c r="K1126">
        <f t="shared" si="86"/>
        <v>3.111856497140712E-05</v>
      </c>
      <c r="M1126" s="15">
        <f t="shared" si="82"/>
        <v>-0.0017058197954520904</v>
      </c>
      <c r="N1126" s="19">
        <f t="shared" si="83"/>
        <v>-0.0262433814684937</v>
      </c>
    </row>
    <row r="1127" spans="1:14" ht="15.75" hidden="1" outlineLevel="1">
      <c r="A1127" s="13">
        <v>0.06549999999999996</v>
      </c>
      <c r="B1127" s="1">
        <v>889</v>
      </c>
      <c r="C1127" s="11">
        <f t="shared" si="87"/>
        <v>896.4201490004082</v>
      </c>
      <c r="D1127" s="10"/>
      <c r="E1127" s="10">
        <f t="shared" si="79"/>
        <v>39130.82288352864</v>
      </c>
      <c r="F1127" s="10">
        <f t="shared" si="84"/>
        <v>10.574640188834097</v>
      </c>
      <c r="G1127" s="12">
        <f t="shared" si="80"/>
        <v>7.420149000408173</v>
      </c>
      <c r="H1127" s="13">
        <f t="shared" si="88"/>
        <v>0.06715135572438888</v>
      </c>
      <c r="I1127">
        <f t="shared" si="81"/>
        <v>10.385302373054351</v>
      </c>
      <c r="J1127">
        <f t="shared" si="85"/>
        <v>31325.5719148747</v>
      </c>
      <c r="K1127">
        <f t="shared" si="86"/>
        <v>3.192280104948883E-05</v>
      </c>
      <c r="M1127" s="15">
        <f t="shared" si="82"/>
        <v>-0.001651355724388917</v>
      </c>
      <c r="N1127" s="19">
        <f t="shared" si="83"/>
        <v>-0.025211537776930047</v>
      </c>
    </row>
    <row r="1128" spans="1:14" ht="15.75" hidden="1" outlineLevel="1">
      <c r="A1128" s="13">
        <v>0.06599999999999996</v>
      </c>
      <c r="B1128" s="1">
        <v>888</v>
      </c>
      <c r="C1128" s="11">
        <f t="shared" si="87"/>
        <v>895.2777924276152</v>
      </c>
      <c r="D1128" s="10"/>
      <c r="E1128" s="10">
        <f t="shared" si="79"/>
        <v>38006.683887556785</v>
      </c>
      <c r="F1128" s="10">
        <f t="shared" si="84"/>
        <v>10.545491003511486</v>
      </c>
      <c r="G1128" s="12">
        <f t="shared" si="80"/>
        <v>7.277792427615168</v>
      </c>
      <c r="H1128" s="13">
        <f t="shared" si="88"/>
        <v>0.06759986708498657</v>
      </c>
      <c r="I1128">
        <f t="shared" si="81"/>
        <v>10.359785659607043</v>
      </c>
      <c r="J1128">
        <f t="shared" si="85"/>
        <v>30536.382537034337</v>
      </c>
      <c r="K1128">
        <f t="shared" si="86"/>
        <v>3.274782135006352E-05</v>
      </c>
      <c r="M1128" s="15">
        <f t="shared" si="82"/>
        <v>-0.001599867084986606</v>
      </c>
      <c r="N1128" s="19">
        <f t="shared" si="83"/>
        <v>-0.024240410378584952</v>
      </c>
    </row>
    <row r="1129" spans="1:14" ht="15.75" hidden="1" outlineLevel="1">
      <c r="A1129" s="13">
        <v>0.06649999999999996</v>
      </c>
      <c r="B1129" s="1">
        <v>887</v>
      </c>
      <c r="C1129" s="11">
        <f t="shared" si="87"/>
        <v>894.1440566297877</v>
      </c>
      <c r="D1129" s="10"/>
      <c r="E1129" s="10">
        <f t="shared" si="79"/>
        <v>36922.96063019773</v>
      </c>
      <c r="F1129" s="10">
        <f t="shared" si="84"/>
        <v>10.516561792033368</v>
      </c>
      <c r="G1129" s="12">
        <f t="shared" si="80"/>
        <v>7.144056629787656</v>
      </c>
      <c r="H1129" s="13">
        <f t="shared" si="88"/>
        <v>0.06805137373653604</v>
      </c>
      <c r="I1129">
        <f t="shared" si="81"/>
        <v>10.334268946159735</v>
      </c>
      <c r="J1129">
        <f t="shared" si="85"/>
        <v>29767.075928146416</v>
      </c>
      <c r="K1129">
        <f t="shared" si="86"/>
        <v>3.359416297434995E-05</v>
      </c>
      <c r="M1129" s="15">
        <f t="shared" si="82"/>
        <v>-0.001551373736536077</v>
      </c>
      <c r="N1129" s="19">
        <f t="shared" si="83"/>
        <v>-0.023328928368963577</v>
      </c>
    </row>
    <row r="1130" spans="1:14" ht="15.75" hidden="1" outlineLevel="1">
      <c r="A1130" s="13">
        <v>0.06699999999999996</v>
      </c>
      <c r="B1130" s="1">
        <v>886</v>
      </c>
      <c r="C1130" s="11">
        <f t="shared" si="87"/>
        <v>893.018812436332</v>
      </c>
      <c r="D1130" s="10"/>
      <c r="E1130" s="10">
        <f t="shared" si="79"/>
        <v>35877.91237963996</v>
      </c>
      <c r="F1130" s="10">
        <f t="shared" si="84"/>
        <v>10.487849258390714</v>
      </c>
      <c r="G1130" s="12">
        <f t="shared" si="80"/>
        <v>7.018812436332041</v>
      </c>
      <c r="H1130" s="13">
        <f t="shared" si="88"/>
        <v>0.06850589567049836</v>
      </c>
      <c r="I1130">
        <f t="shared" si="81"/>
        <v>10.308752232712427</v>
      </c>
      <c r="J1130">
        <f t="shared" si="85"/>
        <v>29017.151163449013</v>
      </c>
      <c r="K1130">
        <f t="shared" si="86"/>
        <v>3.446237690141112E-05</v>
      </c>
      <c r="M1130" s="15">
        <f t="shared" si="82"/>
        <v>-0.0015058956704984</v>
      </c>
      <c r="N1130" s="19">
        <f t="shared" si="83"/>
        <v>-0.02247605478355822</v>
      </c>
    </row>
    <row r="1131" spans="1:14" ht="15.75" hidden="1" outlineLevel="1">
      <c r="A1131" s="13">
        <v>0.0675</v>
      </c>
      <c r="B1131" s="1">
        <v>885</v>
      </c>
      <c r="C1131" s="11">
        <f t="shared" si="87"/>
        <v>891.9019335575808</v>
      </c>
      <c r="D1131" s="10"/>
      <c r="E1131" s="10">
        <f t="shared" si="79"/>
        <v>34869.885587134006</v>
      </c>
      <c r="F1131" s="10">
        <f t="shared" si="84"/>
        <v>10.459350180086268</v>
      </c>
      <c r="G1131" s="12">
        <f t="shared" si="80"/>
        <v>6.901933557580833</v>
      </c>
      <c r="H1131" s="13">
        <f t="shared" si="88"/>
        <v>0.06896345301137205</v>
      </c>
      <c r="I1131">
        <f t="shared" si="81"/>
        <v>10.28323551926512</v>
      </c>
      <c r="J1131">
        <f t="shared" si="85"/>
        <v>28286.119938435324</v>
      </c>
      <c r="K1131">
        <f t="shared" si="86"/>
        <v>3.535302834664131E-05</v>
      </c>
      <c r="M1131" s="15">
        <f t="shared" si="82"/>
        <v>-0.0014634530113720456</v>
      </c>
      <c r="N1131" s="19">
        <f t="shared" si="83"/>
        <v>-0.021680785353659936</v>
      </c>
    </row>
    <row r="1132" spans="1:14" ht="15.75" hidden="1" outlineLevel="1">
      <c r="A1132" s="13">
        <v>0.06799999999999996</v>
      </c>
      <c r="B1132" s="1">
        <v>884</v>
      </c>
      <c r="C1132" s="11">
        <f t="shared" si="87"/>
        <v>890.7932964997433</v>
      </c>
      <c r="D1132" s="10"/>
      <c r="E1132" s="10">
        <f t="shared" si="79"/>
        <v>33897.30891795806</v>
      </c>
      <c r="F1132" s="10">
        <f t="shared" si="84"/>
        <v>10.43106140596436</v>
      </c>
      <c r="G1132" s="12">
        <f t="shared" si="80"/>
        <v>6.793296499743292</v>
      </c>
      <c r="H1132" s="13">
        <f t="shared" si="88"/>
        <v>0.06942406601756562</v>
      </c>
      <c r="I1132">
        <f t="shared" si="81"/>
        <v>10.257718805817811</v>
      </c>
      <c r="J1132">
        <f t="shared" si="85"/>
        <v>27573.506250900096</v>
      </c>
      <c r="K1132">
        <f t="shared" si="86"/>
        <v>3.6266697129508385E-05</v>
      </c>
      <c r="M1132" s="15">
        <f t="shared" si="82"/>
        <v>-0.0014240660175656589</v>
      </c>
      <c r="N1132" s="19">
        <f t="shared" si="83"/>
        <v>-0.020942147317142053</v>
      </c>
    </row>
    <row r="1133" spans="1:14" ht="15.75" hidden="1" outlineLevel="1">
      <c r="A1133" s="13">
        <v>0.06849999999999996</v>
      </c>
      <c r="B1133" s="1">
        <v>883</v>
      </c>
      <c r="C1133" s="11">
        <f t="shared" si="87"/>
        <v>889.6927804829716</v>
      </c>
      <c r="D1133" s="10"/>
      <c r="E1133" s="10">
        <f t="shared" si="79"/>
        <v>32958.68859944117</v>
      </c>
      <c r="F1133" s="10">
        <f t="shared" si="84"/>
        <v>10.402979854120225</v>
      </c>
      <c r="G1133" s="12">
        <f t="shared" si="80"/>
        <v>6.692780482971557</v>
      </c>
      <c r="H1133" s="13">
        <f t="shared" si="88"/>
        <v>0.06988775508227515</v>
      </c>
      <c r="I1133">
        <f t="shared" si="81"/>
        <v>10.232202092370503</v>
      </c>
      <c r="J1133">
        <f t="shared" si="85"/>
        <v>26878.846090996456</v>
      </c>
      <c r="K1133">
        <f t="shared" si="86"/>
        <v>3.7203978050790194E-05</v>
      </c>
      <c r="M1133" s="15">
        <f t="shared" si="82"/>
        <v>-0.001387755082275191</v>
      </c>
      <c r="N1133" s="19">
        <f t="shared" si="83"/>
        <v>-0.02025919828138966</v>
      </c>
    </row>
    <row r="1134" spans="1:14" ht="15.75" hidden="1" outlineLevel="1">
      <c r="A1134" s="13">
        <v>0.06899999999999996</v>
      </c>
      <c r="B1134" s="1">
        <v>882</v>
      </c>
      <c r="C1134" s="11">
        <f t="shared" si="87"/>
        <v>888.6002673624064</v>
      </c>
      <c r="D1134" s="10"/>
      <c r="E1134" s="10">
        <f t="shared" si="79"/>
        <v>32052.604063684976</v>
      </c>
      <c r="F1134" s="10">
        <f t="shared" si="84"/>
        <v>10.37510250988534</v>
      </c>
      <c r="G1134" s="12">
        <f t="shared" si="80"/>
        <v>6.600267362406385</v>
      </c>
      <c r="H1134" s="13">
        <f t="shared" si="88"/>
        <v>0.07035454073436782</v>
      </c>
      <c r="I1134">
        <f t="shared" si="81"/>
        <v>10.206685378923195</v>
      </c>
      <c r="J1134">
        <f t="shared" si="85"/>
        <v>26201.687139101505</v>
      </c>
      <c r="K1134">
        <f t="shared" si="86"/>
        <v>3.816548127954983E-05</v>
      </c>
      <c r="M1134" s="15">
        <f t="shared" si="82"/>
        <v>-0.0013545407343678595</v>
      </c>
      <c r="N1134" s="19">
        <f t="shared" si="83"/>
        <v>-0.01963102513576609</v>
      </c>
    </row>
    <row r="1135" spans="1:14" ht="15.75" hidden="1" outlineLevel="1">
      <c r="A1135" s="13">
        <v>0.06949999999999996</v>
      </c>
      <c r="B1135" s="1">
        <v>881</v>
      </c>
      <c r="C1135" s="11">
        <f t="shared" si="87"/>
        <v>887.515641552073</v>
      </c>
      <c r="D1135" s="10"/>
      <c r="E1135" s="10">
        <f t="shared" si="79"/>
        <v>31177.703864349904</v>
      </c>
      <c r="F1135" s="10">
        <f t="shared" si="84"/>
        <v>10.347426423885507</v>
      </c>
      <c r="G1135" s="12">
        <f t="shared" si="80"/>
        <v>6.515641552073021</v>
      </c>
      <c r="H1135" s="13">
        <f t="shared" si="88"/>
        <v>0.07082444363927007</v>
      </c>
      <c r="I1135">
        <f t="shared" si="81"/>
        <v>10.181168665475887</v>
      </c>
      <c r="J1135">
        <f t="shared" si="85"/>
        <v>25541.588471293824</v>
      </c>
      <c r="K1135">
        <f t="shared" si="86"/>
        <v>3.9151832750100856E-05</v>
      </c>
      <c r="M1135" s="15">
        <f t="shared" si="82"/>
        <v>-0.0013244436392701037</v>
      </c>
      <c r="N1135" s="19">
        <f t="shared" si="83"/>
        <v>-0.019056743011080637</v>
      </c>
    </row>
    <row r="1136" spans="1:14" ht="15.75" hidden="1" outlineLevel="1">
      <c r="A1136" s="13">
        <v>0.07</v>
      </c>
      <c r="B1136" s="1">
        <v>880</v>
      </c>
      <c r="C1136" s="11">
        <f t="shared" si="87"/>
        <v>886.438789951505</v>
      </c>
      <c r="D1136" s="10"/>
      <c r="E1136" s="10">
        <f aca="true" t="shared" si="89" ref="E1136:E1199">(1/(0.9674*A1136)^3.833)</f>
        <v>30332.70184845219</v>
      </c>
      <c r="F1136" s="10">
        <f t="shared" si="84"/>
        <v>10.31994871016854</v>
      </c>
      <c r="G1136" s="12">
        <f aca="true" t="shared" si="90" ref="G1136:G1199">C1136-B1136</f>
        <v>6.438789951504987</v>
      </c>
      <c r="H1136" s="13">
        <f t="shared" si="88"/>
        <v>0.0712974845998616</v>
      </c>
      <c r="I1136">
        <f aca="true" t="shared" si="91" ref="I1136:I1199">(B1136-482)/39.19</f>
        <v>10.15565195202858</v>
      </c>
      <c r="J1136">
        <f t="shared" si="85"/>
        <v>24898.120272251133</v>
      </c>
      <c r="K1136">
        <f t="shared" si="86"/>
        <v>4.016367456922025E-05</v>
      </c>
      <c r="M1136" s="15">
        <f aca="true" t="shared" si="92" ref="M1136:M1199">A1136-H1136</f>
        <v>-0.0012974845998615925</v>
      </c>
      <c r="N1136" s="19">
        <f aca="true" t="shared" si="93" ref="N1136:N1199">M1136/A1136</f>
        <v>-0.018535494283737033</v>
      </c>
    </row>
    <row r="1137" spans="1:14" ht="15.75" hidden="1" outlineLevel="1">
      <c r="A1137" s="13">
        <v>0.07049999999999997</v>
      </c>
      <c r="B1137" s="1">
        <v>879</v>
      </c>
      <c r="C1137" s="11">
        <f t="shared" si="87"/>
        <v>885.3696018749798</v>
      </c>
      <c r="D1137" s="10"/>
      <c r="E1137" s="10">
        <f t="shared" si="89"/>
        <v>29516.373565566333</v>
      </c>
      <c r="F1137" s="10">
        <f aca="true" t="shared" si="94" ref="F1137:F1200">LN(E1137-1)</f>
        <v>10.292666544398568</v>
      </c>
      <c r="G1137" s="12">
        <f t="shared" si="90"/>
        <v>6.369601874979821</v>
      </c>
      <c r="H1137" s="13">
        <f t="shared" si="88"/>
        <v>0.07177368455737446</v>
      </c>
      <c r="I1137">
        <f t="shared" si="91"/>
        <v>10.130135238581271</v>
      </c>
      <c r="J1137">
        <f aca="true" t="shared" si="95" ref="J1137:J1200">(EXP(I1137)+1)*0.9674</f>
        <v>24270.86355538123</v>
      </c>
      <c r="K1137">
        <f aca="true" t="shared" si="96" ref="K1137:K1200">1/J1137</f>
        <v>4.120166543387305E-05</v>
      </c>
      <c r="M1137" s="15">
        <f t="shared" si="92"/>
        <v>-0.001273684557374491</v>
      </c>
      <c r="N1137" s="19">
        <f t="shared" si="93"/>
        <v>-0.018066447622333212</v>
      </c>
    </row>
    <row r="1138" spans="1:14" ht="15.75" hidden="1" outlineLevel="1">
      <c r="A1138" s="13">
        <v>0.07099999999999997</v>
      </c>
      <c r="B1138" s="1">
        <v>878</v>
      </c>
      <c r="C1138" s="11">
        <f t="shared" si="87"/>
        <v>884.3079689832535</v>
      </c>
      <c r="D1138" s="10"/>
      <c r="E1138" s="10">
        <f t="shared" si="89"/>
        <v>28727.552898158378</v>
      </c>
      <c r="F1138" s="10">
        <f t="shared" si="94"/>
        <v>10.26557716211415</v>
      </c>
      <c r="G1138" s="12">
        <f t="shared" si="90"/>
        <v>6.307968983253545</v>
      </c>
      <c r="H1138" s="13">
        <f t="shared" si="88"/>
        <v>0.07225306459229774</v>
      </c>
      <c r="I1138">
        <f t="shared" si="91"/>
        <v>10.104618525133963</v>
      </c>
      <c r="J1138">
        <f t="shared" si="95"/>
        <v>23659.409890003895</v>
      </c>
      <c r="K1138">
        <f t="shared" si="96"/>
        <v>4.226648105971993E-05</v>
      </c>
      <c r="M1138" s="15">
        <f t="shared" si="92"/>
        <v>-0.0012530645922977784</v>
      </c>
      <c r="N1138" s="19">
        <f t="shared" si="93"/>
        <v>-0.017648797074616605</v>
      </c>
    </row>
    <row r="1139" spans="1:14" ht="15.75" hidden="1" outlineLevel="1">
      <c r="A1139" s="13">
        <v>0.07149999999999997</v>
      </c>
      <c r="B1139" s="1">
        <v>877</v>
      </c>
      <c r="C1139" s="11">
        <f t="shared" si="87"/>
        <v>883.253785217693</v>
      </c>
      <c r="D1139" s="10"/>
      <c r="E1139" s="10">
        <f t="shared" si="89"/>
        <v>27965.128897996652</v>
      </c>
      <c r="F1139" s="10">
        <f t="shared" si="94"/>
        <v>10.238677857047538</v>
      </c>
      <c r="G1139" s="12">
        <f t="shared" si="90"/>
        <v>6.253785217693007</v>
      </c>
      <c r="H1139" s="13">
        <f t="shared" si="88"/>
        <v>0.07273564592528756</v>
      </c>
      <c r="I1139">
        <f t="shared" si="91"/>
        <v>10.079101811686655</v>
      </c>
      <c r="J1139">
        <f t="shared" si="95"/>
        <v>23063.361135406143</v>
      </c>
      <c r="K1139">
        <f t="shared" si="96"/>
        <v>4.3358814620685605E-05</v>
      </c>
      <c r="M1139" s="15">
        <f t="shared" si="92"/>
        <v>-0.00123564592528759</v>
      </c>
      <c r="N1139" s="19">
        <f t="shared" si="93"/>
        <v>-0.017281761192833436</v>
      </c>
    </row>
    <row r="1140" spans="1:14" ht="15.75" hidden="1" outlineLevel="1">
      <c r="A1140" s="13">
        <v>0.07199999999999997</v>
      </c>
      <c r="B1140" s="1">
        <v>876</v>
      </c>
      <c r="C1140" s="11">
        <f t="shared" si="87"/>
        <v>882.2069467367014</v>
      </c>
      <c r="D1140" s="10"/>
      <c r="E1140" s="10">
        <f t="shared" si="89"/>
        <v>27228.042814704862</v>
      </c>
      <c r="F1140" s="10">
        <f t="shared" si="94"/>
        <v>10.21196597950246</v>
      </c>
      <c r="G1140" s="12">
        <f t="shared" si="90"/>
        <v>6.206946736701411</v>
      </c>
      <c r="H1140" s="13">
        <f t="shared" si="88"/>
        <v>0.07322144991808241</v>
      </c>
      <c r="I1140">
        <f t="shared" si="91"/>
        <v>10.053585098239347</v>
      </c>
      <c r="J1140">
        <f t="shared" si="95"/>
        <v>22482.329181597688</v>
      </c>
      <c r="K1140">
        <f t="shared" si="96"/>
        <v>4.4479377199873196E-05</v>
      </c>
      <c r="M1140" s="15">
        <f t="shared" si="92"/>
        <v>-0.0012214499180824429</v>
      </c>
      <c r="N1140" s="19">
        <f t="shared" si="93"/>
        <v>-0.01696458219558949</v>
      </c>
    </row>
    <row r="1141" spans="1:14" ht="15.75" hidden="1" outlineLevel="1">
      <c r="A1141" s="13">
        <v>0.0725</v>
      </c>
      <c r="B1141" s="1">
        <v>875</v>
      </c>
      <c r="C1141" s="11">
        <f t="shared" si="87"/>
        <v>881.1673518543445</v>
      </c>
      <c r="D1141" s="10"/>
      <c r="E1141" s="10">
        <f t="shared" si="89"/>
        <v>26515.28530355679</v>
      </c>
      <c r="F1141" s="10">
        <f t="shared" si="94"/>
        <v>10.18543893478807</v>
      </c>
      <c r="G1141" s="12">
        <f t="shared" si="90"/>
        <v>6.167351854344474</v>
      </c>
      <c r="H1141" s="13">
        <f t="shared" si="88"/>
        <v>0.07371049807442416</v>
      </c>
      <c r="I1141">
        <f t="shared" si="91"/>
        <v>10.02806838479204</v>
      </c>
      <c r="J1141">
        <f t="shared" si="95"/>
        <v>21915.935696597793</v>
      </c>
      <c r="K1141">
        <f t="shared" si="96"/>
        <v>4.562889825211702E-05</v>
      </c>
      <c r="M1141" s="15">
        <f t="shared" si="92"/>
        <v>-0.0012104980744241656</v>
      </c>
      <c r="N1141" s="19">
        <f t="shared" si="93"/>
        <v>-0.01669652516447125</v>
      </c>
    </row>
    <row r="1142" spans="1:14" ht="15.75" hidden="1" outlineLevel="1">
      <c r="A1142" s="13">
        <v>0.07299999999999997</v>
      </c>
      <c r="B1142" s="1">
        <v>874</v>
      </c>
      <c r="C1142" s="11">
        <f t="shared" si="87"/>
        <v>880.1349009810858</v>
      </c>
      <c r="D1142" s="10"/>
      <c r="E1142" s="10">
        <f t="shared" si="89"/>
        <v>25825.893800558108</v>
      </c>
      <c r="F1142" s="10">
        <f t="shared" si="94"/>
        <v>10.159094181706706</v>
      </c>
      <c r="G1142" s="12">
        <f t="shared" si="90"/>
        <v>6.134900981085821</v>
      </c>
      <c r="H1142" s="13">
        <f t="shared" si="88"/>
        <v>0.07420281204098414</v>
      </c>
      <c r="I1142">
        <f t="shared" si="91"/>
        <v>10.002551671344731</v>
      </c>
      <c r="J1142">
        <f t="shared" si="95"/>
        <v>21363.81188008893</v>
      </c>
      <c r="K1142">
        <f t="shared" si="96"/>
        <v>4.680812607847384E-05</v>
      </c>
      <c r="M1142" s="15">
        <f t="shared" si="92"/>
        <v>-0.001202812040984172</v>
      </c>
      <c r="N1142" s="19">
        <f t="shared" si="93"/>
        <v>-0.016476877273755786</v>
      </c>
    </row>
    <row r="1143" spans="1:14" ht="15.75" hidden="1" outlineLevel="1">
      <c r="A1143" s="13">
        <v>0.07349999999999997</v>
      </c>
      <c r="B1143" s="1">
        <v>873</v>
      </c>
      <c r="C1143" s="11">
        <f t="shared" si="87"/>
        <v>879.1094965665441</v>
      </c>
      <c r="D1143" s="10"/>
      <c r="E1143" s="10">
        <f t="shared" si="89"/>
        <v>25158.950053731875</v>
      </c>
      <c r="F1143" s="10">
        <f t="shared" si="94"/>
        <v>10.132929231093241</v>
      </c>
      <c r="G1143" s="12">
        <f t="shared" si="90"/>
        <v>6.109496566544067</v>
      </c>
      <c r="H1143" s="13">
        <f t="shared" si="88"/>
        <v>0.07469841360829507</v>
      </c>
      <c r="I1143">
        <f t="shared" si="91"/>
        <v>9.977034957897423</v>
      </c>
      <c r="J1143">
        <f t="shared" si="95"/>
        <v>20825.598223276884</v>
      </c>
      <c r="K1143">
        <f t="shared" si="96"/>
        <v>4.801782831296028E-05</v>
      </c>
      <c r="M1143" s="15">
        <f t="shared" si="92"/>
        <v>-0.0011984136082951041</v>
      </c>
      <c r="N1143" s="19">
        <f t="shared" si="93"/>
        <v>-0.016304947051634076</v>
      </c>
    </row>
    <row r="1144" spans="1:14" ht="15.75" hidden="1" outlineLevel="1">
      <c r="A1144" s="13">
        <v>0.07399999999999997</v>
      </c>
      <c r="B1144" s="1">
        <v>872</v>
      </c>
      <c r="C1144" s="11">
        <f t="shared" si="87"/>
        <v>878.0910430441924</v>
      </c>
      <c r="D1144" s="10"/>
      <c r="E1144" s="10">
        <f t="shared" si="89"/>
        <v>24513.577800332223</v>
      </c>
      <c r="F1144" s="10">
        <f t="shared" si="94"/>
        <v>10.10694164440399</v>
      </c>
      <c r="G1144" s="12">
        <f t="shared" si="90"/>
        <v>6.091043044192361</v>
      </c>
      <c r="H1144" s="13">
        <f t="shared" si="88"/>
        <v>0.07519732471168825</v>
      </c>
      <c r="I1144">
        <f t="shared" si="91"/>
        <v>9.951518244450115</v>
      </c>
      <c r="J1144">
        <f t="shared" si="95"/>
        <v>20300.944274800917</v>
      </c>
      <c r="K1144">
        <f t="shared" si="96"/>
        <v>4.9258792421851845E-05</v>
      </c>
      <c r="M1144" s="15">
        <f t="shared" si="92"/>
        <v>-0.0011973247116882774</v>
      </c>
      <c r="N1144" s="19">
        <f t="shared" si="93"/>
        <v>-0.016180063671463213</v>
      </c>
    </row>
    <row r="1145" spans="1:14" ht="15.75" hidden="1" outlineLevel="1">
      <c r="A1145" s="13">
        <v>0.07449999999999997</v>
      </c>
      <c r="B1145" s="1">
        <v>871</v>
      </c>
      <c r="C1145" s="11">
        <f t="shared" si="87"/>
        <v>877.0794467779177</v>
      </c>
      <c r="D1145" s="10"/>
      <c r="E1145" s="10">
        <f t="shared" si="89"/>
        <v>23888.940580444527</v>
      </c>
      <c r="F1145" s="10">
        <f t="shared" si="94"/>
        <v>10.081129032353093</v>
      </c>
      <c r="G1145" s="12">
        <f t="shared" si="90"/>
        <v>6.079446777917724</v>
      </c>
      <c r="H1145" s="13">
        <f t="shared" si="88"/>
        <v>0.07569956743223634</v>
      </c>
      <c r="I1145">
        <f t="shared" si="91"/>
        <v>9.926001531002807</v>
      </c>
      <c r="J1145">
        <f t="shared" si="95"/>
        <v>19789.508412541567</v>
      </c>
      <c r="K1145">
        <f t="shared" si="96"/>
        <v>5.053182621586758E-05</v>
      </c>
      <c r="M1145" s="15">
        <f t="shared" si="92"/>
        <v>-0.0011995674322363703</v>
      </c>
      <c r="N1145" s="19">
        <f t="shared" si="93"/>
        <v>-0.01610157627162914</v>
      </c>
    </row>
    <row r="1146" spans="1:14" ht="15.75" hidden="1" outlineLevel="1">
      <c r="A1146" s="13">
        <v>0.075</v>
      </c>
      <c r="B1146" s="1">
        <v>870</v>
      </c>
      <c r="C1146" s="11">
        <f t="shared" si="87"/>
        <v>876.0746160103695</v>
      </c>
      <c r="D1146" s="10"/>
      <c r="E1146" s="10">
        <f t="shared" si="89"/>
        <v>23284.239678118483</v>
      </c>
      <c r="F1146" s="10">
        <f t="shared" si="94"/>
        <v>10.055489053594528</v>
      </c>
      <c r="G1146" s="12">
        <f t="shared" si="90"/>
        <v>6.074616010369482</v>
      </c>
      <c r="H1146" s="13">
        <f t="shared" si="88"/>
        <v>0.0762051639977014</v>
      </c>
      <c r="I1146">
        <f t="shared" si="91"/>
        <v>9.9004848175555</v>
      </c>
      <c r="J1146">
        <f t="shared" si="95"/>
        <v>19290.95762117753</v>
      </c>
      <c r="K1146">
        <f t="shared" si="96"/>
        <v>5.1837758375571995E-05</v>
      </c>
      <c r="M1146" s="15">
        <f t="shared" si="92"/>
        <v>-0.0012051639977014028</v>
      </c>
      <c r="N1146" s="19">
        <f t="shared" si="93"/>
        <v>-0.01606885330268537</v>
      </c>
    </row>
    <row r="1147" spans="1:14" ht="15.75" hidden="1" outlineLevel="1">
      <c r="A1147" s="13">
        <v>0.07549999999999997</v>
      </c>
      <c r="B1147" s="1">
        <v>869</v>
      </c>
      <c r="C1147" s="11">
        <f t="shared" si="87"/>
        <v>875.0764608130227</v>
      </c>
      <c r="D1147" s="10"/>
      <c r="E1147" s="10">
        <f t="shared" si="89"/>
        <v>22698.712181806095</v>
      </c>
      <c r="F1147" s="10">
        <f t="shared" si="94"/>
        <v>10.030019413447887</v>
      </c>
      <c r="G1147" s="12">
        <f t="shared" si="90"/>
        <v>6.076460813022663</v>
      </c>
      <c r="H1147" s="13">
        <f t="shared" si="88"/>
        <v>0.07671413678348896</v>
      </c>
      <c r="I1147">
        <f t="shared" si="91"/>
        <v>9.874968104108191</v>
      </c>
      <c r="J1147">
        <f t="shared" si="95"/>
        <v>18804.967275346706</v>
      </c>
      <c r="K1147">
        <f t="shared" si="96"/>
        <v>5.317743899033523E-05</v>
      </c>
      <c r="M1147" s="15">
        <f t="shared" si="92"/>
        <v>-0.0012141367834889866</v>
      </c>
      <c r="N1147" s="19">
        <f t="shared" si="93"/>
        <v>-0.016081281900516387</v>
      </c>
    </row>
    <row r="1148" spans="1:14" ht="15.75" hidden="1" outlineLevel="1">
      <c r="A1148" s="13">
        <v>0.07599999999999997</v>
      </c>
      <c r="B1148" s="1">
        <v>868</v>
      </c>
      <c r="C1148" s="11">
        <f t="shared" si="87"/>
        <v>874.08489303789</v>
      </c>
      <c r="D1148" s="10"/>
      <c r="E1148" s="10">
        <f t="shared" si="89"/>
        <v>22131.629156459254</v>
      </c>
      <c r="F1148" s="10">
        <f t="shared" si="94"/>
        <v>10.004717862666242</v>
      </c>
      <c r="G1148" s="12">
        <f t="shared" si="90"/>
        <v>6.0848930378899695</v>
      </c>
      <c r="H1148" s="13">
        <f t="shared" si="88"/>
        <v>0.07722650831360688</v>
      </c>
      <c r="I1148">
        <f t="shared" si="91"/>
        <v>9.849451390660883</v>
      </c>
      <c r="J1148">
        <f t="shared" si="95"/>
        <v>18331.220928270293</v>
      </c>
      <c r="K1148">
        <f t="shared" si="96"/>
        <v>5.455174011120047E-05</v>
      </c>
      <c r="M1148" s="15">
        <f t="shared" si="92"/>
        <v>-0.0012265083136069055</v>
      </c>
      <c r="N1148" s="19">
        <f t="shared" si="93"/>
        <v>-0.016138267284301393</v>
      </c>
    </row>
    <row r="1149" spans="1:14" ht="15.75" hidden="1" outlineLevel="1">
      <c r="A1149" s="13">
        <v>0.07649999999999997</v>
      </c>
      <c r="B1149" s="1">
        <v>867</v>
      </c>
      <c r="C1149" s="11">
        <f t="shared" si="87"/>
        <v>873.099826270817</v>
      </c>
      <c r="D1149" s="10"/>
      <c r="E1149" s="10">
        <f t="shared" si="89"/>
        <v>21582.29392017756</v>
      </c>
      <c r="F1149" s="10">
        <f t="shared" si="94"/>
        <v>9.979582196244372</v>
      </c>
      <c r="G1149" s="12">
        <f t="shared" si="90"/>
        <v>6.099826270816948</v>
      </c>
      <c r="H1149" s="13">
        <f t="shared" si="88"/>
        <v>0.07774230126163041</v>
      </c>
      <c r="I1149">
        <f t="shared" si="91"/>
        <v>9.823934677213575</v>
      </c>
      <c r="J1149">
        <f t="shared" si="95"/>
        <v>17869.410105702285</v>
      </c>
      <c r="K1149">
        <f t="shared" si="96"/>
        <v>5.596155631801697E-05</v>
      </c>
      <c r="M1149" s="15">
        <f t="shared" si="92"/>
        <v>-0.0012423012616304407</v>
      </c>
      <c r="N1149" s="19">
        <f t="shared" si="93"/>
        <v>-0.016239232178175703</v>
      </c>
    </row>
    <row r="1150" spans="1:14" ht="15.75" hidden="1" outlineLevel="1">
      <c r="A1150" s="13">
        <v>0.07699999999999997</v>
      </c>
      <c r="B1150" s="1">
        <v>866</v>
      </c>
      <c r="C1150" s="11">
        <f t="shared" si="87"/>
        <v>872.1211757862984</v>
      </c>
      <c r="D1150" s="10"/>
      <c r="E1150" s="10">
        <f t="shared" si="89"/>
        <v>21050.040418791683</v>
      </c>
      <c r="F1150" s="10">
        <f t="shared" si="94"/>
        <v>9.954610252265843</v>
      </c>
      <c r="G1150" s="12">
        <f t="shared" si="90"/>
        <v>6.121175786298409</v>
      </c>
      <c r="H1150" s="13">
        <f t="shared" si="88"/>
        <v>0.07826153845167237</v>
      </c>
      <c r="I1150">
        <f t="shared" si="91"/>
        <v>9.798417963766267</v>
      </c>
      <c r="J1150">
        <f t="shared" si="95"/>
        <v>17419.234105070158</v>
      </c>
      <c r="K1150">
        <f t="shared" si="96"/>
        <v>5.740780530120629E-05</v>
      </c>
      <c r="M1150" s="15">
        <f t="shared" si="92"/>
        <v>-0.0012615384516724004</v>
      </c>
      <c r="N1150" s="19">
        <f t="shared" si="93"/>
        <v>-0.016383616255485726</v>
      </c>
    </row>
    <row r="1151" spans="1:14" ht="15.75" hidden="1" outlineLevel="1">
      <c r="A1151" s="13">
        <v>0.0775</v>
      </c>
      <c r="B1151" s="1">
        <v>865</v>
      </c>
      <c r="C1151" s="11">
        <f t="shared" si="87"/>
        <v>871.1488585037573</v>
      </c>
      <c r="D1151" s="10"/>
      <c r="E1151" s="10">
        <f t="shared" si="89"/>
        <v>20534.231692227153</v>
      </c>
      <c r="F1151" s="10">
        <f t="shared" si="94"/>
        <v>9.929799910787377</v>
      </c>
      <c r="G1151" s="12">
        <f t="shared" si="90"/>
        <v>6.14885850375731</v>
      </c>
      <c r="H1151" s="13">
        <f t="shared" si="88"/>
        <v>0.07878424285935912</v>
      </c>
      <c r="I1151">
        <f t="shared" si="91"/>
        <v>9.77290125031896</v>
      </c>
      <c r="J1151">
        <f t="shared" si="95"/>
        <v>16980.399799675994</v>
      </c>
      <c r="K1151">
        <f t="shared" si="96"/>
        <v>5.889142845853849E-05</v>
      </c>
      <c r="M1151" s="15">
        <f t="shared" si="92"/>
        <v>-0.0012842428593591165</v>
      </c>
      <c r="N1151" s="19">
        <f t="shared" si="93"/>
        <v>-0.016570875604633762</v>
      </c>
    </row>
    <row r="1152" spans="1:14" ht="15.75" hidden="1" outlineLevel="1">
      <c r="A1152" s="13">
        <v>0.07799999999999997</v>
      </c>
      <c r="B1152" s="1">
        <v>864</v>
      </c>
      <c r="C1152" s="11">
        <f t="shared" si="87"/>
        <v>870.1827929452297</v>
      </c>
      <c r="D1152" s="10"/>
      <c r="E1152" s="10">
        <f t="shared" si="89"/>
        <v>20034.258426915367</v>
      </c>
      <c r="F1152" s="10">
        <f t="shared" si="94"/>
        <v>9.905149092759116</v>
      </c>
      <c r="G1152" s="12">
        <f t="shared" si="90"/>
        <v>6.182792945229721</v>
      </c>
      <c r="H1152" s="13">
        <f t="shared" si="88"/>
        <v>0.07931043761281181</v>
      </c>
      <c r="I1152">
        <f t="shared" si="91"/>
        <v>9.747384536871651</v>
      </c>
      <c r="J1152">
        <f t="shared" si="95"/>
        <v>16552.621447830566</v>
      </c>
      <c r="K1152">
        <f t="shared" si="96"/>
        <v>6.0413391507304894E-05</v>
      </c>
      <c r="M1152" s="15">
        <f t="shared" si="92"/>
        <v>-0.0013104376128118406</v>
      </c>
      <c r="N1152" s="19">
        <f t="shared" si="93"/>
        <v>-0.016800482215536424</v>
      </c>
    </row>
    <row r="1153" spans="1:14" ht="15.75" hidden="1" outlineLevel="1">
      <c r="A1153" s="13">
        <v>0.07849999999999997</v>
      </c>
      <c r="B1153" s="1">
        <v>863</v>
      </c>
      <c r="C1153" s="11">
        <f t="shared" si="87"/>
        <v>869.2228991944003</v>
      </c>
      <c r="D1153" s="10"/>
      <c r="E1153" s="10">
        <f t="shared" si="89"/>
        <v>19549.537588911477</v>
      </c>
      <c r="F1153" s="10">
        <f t="shared" si="94"/>
        <v>9.880655758979339</v>
      </c>
      <c r="G1153" s="12">
        <f t="shared" si="90"/>
        <v>6.22289919440027</v>
      </c>
      <c r="H1153" s="13">
        <f t="shared" si="88"/>
        <v>0.07984014599363354</v>
      </c>
      <c r="I1153">
        <f t="shared" si="91"/>
        <v>9.721867823424343</v>
      </c>
      <c r="J1153">
        <f t="shared" si="95"/>
        <v>16135.620506796067</v>
      </c>
      <c r="K1153">
        <f t="shared" si="96"/>
        <v>6.197468511228408E-05</v>
      </c>
      <c r="M1153" s="15">
        <f t="shared" si="92"/>
        <v>-0.0013401459936335652</v>
      </c>
      <c r="N1153" s="19">
        <f t="shared" si="93"/>
        <v>-0.017071923485777907</v>
      </c>
    </row>
    <row r="1154" spans="1:14" ht="15.75" hidden="1" outlineLevel="1">
      <c r="A1154" s="13">
        <v>0.07899999999999997</v>
      </c>
      <c r="B1154" s="1">
        <v>862</v>
      </c>
      <c r="C1154" s="11">
        <f aca="true" t="shared" si="97" ref="C1154:C1217">39.19*F1154+482</f>
        <v>868.2690988569408</v>
      </c>
      <c r="D1154" s="10"/>
      <c r="E1154" s="10">
        <f t="shared" si="89"/>
        <v>19079.511132742813</v>
      </c>
      <c r="F1154" s="10">
        <f t="shared" si="94"/>
        <v>9.85631790908244</v>
      </c>
      <c r="G1154" s="12">
        <f t="shared" si="90"/>
        <v>6.269098856940786</v>
      </c>
      <c r="H1154" s="13">
        <f t="shared" si="88"/>
        <v>0.08037339143790173</v>
      </c>
      <c r="I1154">
        <f t="shared" si="91"/>
        <v>9.696351109977035</v>
      </c>
      <c r="J1154">
        <f t="shared" si="95"/>
        <v>15729.125451416325</v>
      </c>
      <c r="K1154">
        <f t="shared" si="96"/>
        <v>6.357632552990765E-05</v>
      </c>
      <c r="M1154" s="15">
        <f t="shared" si="92"/>
        <v>-0.001373391437901758</v>
      </c>
      <c r="N1154" s="19">
        <f t="shared" si="93"/>
        <v>-0.017384701745591882</v>
      </c>
    </row>
    <row r="1155" spans="1:14" ht="15.75" hidden="1" outlineLevel="1">
      <c r="A1155" s="13">
        <v>0.07949999999999997</v>
      </c>
      <c r="B1155" s="1">
        <v>861</v>
      </c>
      <c r="C1155" s="11">
        <f t="shared" si="97"/>
        <v>867.3213150220972</v>
      </c>
      <c r="D1155" s="10"/>
      <c r="E1155" s="10">
        <f t="shared" si="89"/>
        <v>18623.644781343915</v>
      </c>
      <c r="F1155" s="10">
        <f t="shared" si="94"/>
        <v>9.832133580558747</v>
      </c>
      <c r="G1155" s="12">
        <f t="shared" si="90"/>
        <v>6.321315022097224</v>
      </c>
      <c r="H1155" s="13">
        <f t="shared" si="88"/>
        <v>0.08091019753716625</v>
      </c>
      <c r="I1155">
        <f t="shared" si="91"/>
        <v>9.670834396529727</v>
      </c>
      <c r="J1155">
        <f t="shared" si="95"/>
        <v>15332.871597316489</v>
      </c>
      <c r="K1155">
        <f t="shared" si="96"/>
        <v>6.521935526904281E-05</v>
      </c>
      <c r="M1155" s="15">
        <f t="shared" si="92"/>
        <v>-0.0014101975371662717</v>
      </c>
      <c r="N1155" s="19">
        <f t="shared" si="93"/>
        <v>-0.017738333800833613</v>
      </c>
    </row>
    <row r="1156" spans="1:14" ht="15.75" hidden="1" outlineLevel="1">
      <c r="A1156" s="13">
        <v>0.08</v>
      </c>
      <c r="B1156" s="1">
        <v>860</v>
      </c>
      <c r="C1156" s="11">
        <f t="shared" si="97"/>
        <v>866.379472225483</v>
      </c>
      <c r="D1156" s="10"/>
      <c r="E1156" s="10">
        <f t="shared" si="89"/>
        <v>18181.426872750646</v>
      </c>
      <c r="F1156" s="10">
        <f t="shared" si="94"/>
        <v>9.80810084780513</v>
      </c>
      <c r="G1156" s="12">
        <f t="shared" si="90"/>
        <v>6.379472225483028</v>
      </c>
      <c r="H1156" s="13">
        <f t="shared" si="88"/>
        <v>0.08145058803945303</v>
      </c>
      <c r="I1156">
        <f t="shared" si="91"/>
        <v>9.64531768308242</v>
      </c>
      <c r="J1156">
        <f t="shared" si="95"/>
        <v>14946.600928556963</v>
      </c>
      <c r="K1156">
        <f t="shared" si="96"/>
        <v>6.690484376881976E-05</v>
      </c>
      <c r="M1156" s="15">
        <f t="shared" si="92"/>
        <v>-0.0014505880394530268</v>
      </c>
      <c r="N1156" s="19">
        <f t="shared" si="93"/>
        <v>-0.018132350493162835</v>
      </c>
    </row>
    <row r="1157" spans="1:14" ht="15.75" hidden="1" outlineLevel="1">
      <c r="A1157" s="13">
        <v>0.08049999999999997</v>
      </c>
      <c r="B1157" s="1">
        <v>859</v>
      </c>
      <c r="C1157" s="11">
        <f t="shared" si="97"/>
        <v>865.4434964130301</v>
      </c>
      <c r="D1157" s="10"/>
      <c r="E1157" s="10">
        <f t="shared" si="89"/>
        <v>17752.367269510505</v>
      </c>
      <c r="F1157" s="10">
        <f t="shared" si="94"/>
        <v>9.784217821205157</v>
      </c>
      <c r="G1157" s="12">
        <f t="shared" si="90"/>
        <v>6.443496413030061</v>
      </c>
      <c r="H1157" s="13">
        <f t="shared" si="88"/>
        <v>0.08199458685027354</v>
      </c>
      <c r="I1157">
        <f t="shared" si="91"/>
        <v>9.619800969635111</v>
      </c>
      <c r="J1157">
        <f t="shared" si="95"/>
        <v>14570.061929629424</v>
      </c>
      <c r="K1157">
        <f t="shared" si="96"/>
        <v>6.863388809394264E-05</v>
      </c>
      <c r="M1157" s="15">
        <f t="shared" si="92"/>
        <v>-0.001494586850273566</v>
      </c>
      <c r="N1157" s="19">
        <f t="shared" si="93"/>
        <v>-0.018566296276690267</v>
      </c>
    </row>
    <row r="1158" spans="1:14" ht="15.75" hidden="1" outlineLevel="1">
      <c r="A1158" s="13">
        <v>0.08099999999999997</v>
      </c>
      <c r="B1158" s="1">
        <v>858</v>
      </c>
      <c r="C1158" s="11">
        <f t="shared" si="97"/>
        <v>864.5133149060564</v>
      </c>
      <c r="D1158" s="10"/>
      <c r="E1158" s="10">
        <f t="shared" si="89"/>
        <v>17335.996327036337</v>
      </c>
      <c r="F1158" s="10">
        <f t="shared" si="94"/>
        <v>9.760482646237724</v>
      </c>
      <c r="G1158" s="12">
        <f t="shared" si="90"/>
        <v>6.513314906056394</v>
      </c>
      <c r="H1158" s="13">
        <f t="shared" si="88"/>
        <v>0.08254221803363912</v>
      </c>
      <c r="I1158">
        <f t="shared" si="91"/>
        <v>9.594284256187803</v>
      </c>
      <c r="J1158">
        <f t="shared" si="95"/>
        <v>14203.00942168552</v>
      </c>
      <c r="K1158">
        <f t="shared" si="96"/>
        <v>7.040761364793396E-05</v>
      </c>
      <c r="M1158" s="15">
        <f t="shared" si="92"/>
        <v>-0.001542218033639145</v>
      </c>
      <c r="N1158" s="19">
        <f t="shared" si="93"/>
        <v>-0.01903972881035982</v>
      </c>
    </row>
    <row r="1159" spans="1:14" ht="15.75" hidden="1" outlineLevel="1">
      <c r="A1159" s="13">
        <v>0.08149999999999998</v>
      </c>
      <c r="B1159" s="1">
        <v>857</v>
      </c>
      <c r="C1159" s="11">
        <f t="shared" si="97"/>
        <v>863.5888563674092</v>
      </c>
      <c r="D1159" s="10"/>
      <c r="E1159" s="10">
        <f t="shared" si="89"/>
        <v>16931.86391737899</v>
      </c>
      <c r="F1159" s="10">
        <f t="shared" si="94"/>
        <v>9.736893502613148</v>
      </c>
      <c r="G1159" s="12">
        <f t="shared" si="90"/>
        <v>6.588856367409221</v>
      </c>
      <c r="H1159" s="13">
        <f t="shared" si="88"/>
        <v>0.08309350581308178</v>
      </c>
      <c r="I1159">
        <f t="shared" si="91"/>
        <v>9.568767542740495</v>
      </c>
      <c r="J1159">
        <f t="shared" si="95"/>
        <v>13845.204402891604</v>
      </c>
      <c r="K1159">
        <f t="shared" si="96"/>
        <v>7.222717490477408E-05</v>
      </c>
      <c r="M1159" s="15">
        <f t="shared" si="92"/>
        <v>-0.0015935058130818053</v>
      </c>
      <c r="N1159" s="19">
        <f t="shared" si="93"/>
        <v>-0.01955221856542093</v>
      </c>
    </row>
    <row r="1160" spans="1:14" ht="15.75" hidden="1" outlineLevel="1">
      <c r="A1160" s="13">
        <v>0.08199999999999998</v>
      </c>
      <c r="B1160" s="1">
        <v>856</v>
      </c>
      <c r="C1160" s="11">
        <f t="shared" si="97"/>
        <v>862.6700507686423</v>
      </c>
      <c r="D1160" s="10"/>
      <c r="E1160" s="10">
        <f t="shared" si="89"/>
        <v>16539.538505124012</v>
      </c>
      <c r="F1160" s="10">
        <f t="shared" si="94"/>
        <v>9.71344860343563</v>
      </c>
      <c r="G1160" s="12">
        <f t="shared" si="90"/>
        <v>6.670050768642341</v>
      </c>
      <c r="H1160" s="13">
        <f t="shared" si="88"/>
        <v>0.08364847457267971</v>
      </c>
      <c r="I1160">
        <f t="shared" si="91"/>
        <v>9.543250829293187</v>
      </c>
      <c r="J1160">
        <f t="shared" si="95"/>
        <v>13496.413892805564</v>
      </c>
      <c r="K1160">
        <f t="shared" si="96"/>
        <v>7.409375615940934E-05</v>
      </c>
      <c r="M1160" s="15">
        <f t="shared" si="92"/>
        <v>-0.001648474572679734</v>
      </c>
      <c r="N1160" s="19">
        <f t="shared" si="93"/>
        <v>-0.020103348447313835</v>
      </c>
    </row>
    <row r="1161" spans="1:14" ht="15.75" hidden="1" outlineLevel="1">
      <c r="A1161" s="13">
        <v>0.0825</v>
      </c>
      <c r="B1161" s="1">
        <v>855</v>
      </c>
      <c r="C1161" s="11">
        <f t="shared" si="97"/>
        <v>861.7568293581917</v>
      </c>
      <c r="D1161" s="10"/>
      <c r="E1161" s="10">
        <f t="shared" si="89"/>
        <v>16158.606272333654</v>
      </c>
      <c r="F1161" s="10">
        <f t="shared" si="94"/>
        <v>9.690146194391215</v>
      </c>
      <c r="G1161" s="12">
        <f t="shared" si="90"/>
        <v>6.7568293581916805</v>
      </c>
      <c r="H1161" s="13">
        <f t="shared" si="88"/>
        <v>0.08420714885808918</v>
      </c>
      <c r="I1161">
        <f t="shared" si="91"/>
        <v>9.51773411584588</v>
      </c>
      <c r="J1161">
        <f t="shared" si="95"/>
        <v>13156.410780674405</v>
      </c>
      <c r="K1161">
        <f t="shared" si="96"/>
        <v>7.600857229761409E-05</v>
      </c>
      <c r="M1161" s="15">
        <f t="shared" si="92"/>
        <v>-0.0017071488580891747</v>
      </c>
      <c r="N1161" s="19">
        <f t="shared" si="93"/>
        <v>-0.020692713431383934</v>
      </c>
    </row>
    <row r="1162" spans="1:14" ht="15.75" hidden="1" outlineLevel="1">
      <c r="A1162" s="13">
        <v>0.08299999999999998</v>
      </c>
      <c r="B1162" s="1">
        <v>854</v>
      </c>
      <c r="C1162" s="11">
        <f t="shared" si="97"/>
        <v>860.849124630513</v>
      </c>
      <c r="D1162" s="10"/>
      <c r="E1162" s="10">
        <f t="shared" si="89"/>
        <v>15788.6702896537</v>
      </c>
      <c r="F1162" s="10">
        <f t="shared" si="94"/>
        <v>9.66698455296027</v>
      </c>
      <c r="G1162" s="12">
        <f t="shared" si="90"/>
        <v>6.849124630512961</v>
      </c>
      <c r="H1162" s="13">
        <f t="shared" si="88"/>
        <v>0.08476955337758126</v>
      </c>
      <c r="I1162">
        <f t="shared" si="91"/>
        <v>9.492217402398571</v>
      </c>
      <c r="J1162">
        <f t="shared" si="95"/>
        <v>12824.973677553802</v>
      </c>
      <c r="K1162">
        <f t="shared" si="96"/>
        <v>7.797286958570484E-05</v>
      </c>
      <c r="M1162" s="15">
        <f t="shared" si="92"/>
        <v>-0.0017695533775812788</v>
      </c>
      <c r="N1162" s="19">
        <f t="shared" si="93"/>
        <v>-0.021319920211822642</v>
      </c>
    </row>
    <row r="1163" spans="1:14" ht="15.75" hidden="1" outlineLevel="1">
      <c r="A1163" s="13">
        <v>0.08349999999999998</v>
      </c>
      <c r="B1163" s="1">
        <v>853</v>
      </c>
      <c r="C1163" s="11">
        <f t="shared" si="97"/>
        <v>859.9468702961447</v>
      </c>
      <c r="D1163" s="10"/>
      <c r="E1163" s="10">
        <f t="shared" si="89"/>
        <v>15429.349730889458</v>
      </c>
      <c r="F1163" s="10">
        <f t="shared" si="94"/>
        <v>9.643961987653602</v>
      </c>
      <c r="G1163" s="12">
        <f t="shared" si="90"/>
        <v>6.9468702961446525</v>
      </c>
      <c r="H1163" s="13">
        <f t="shared" si="88"/>
        <v>0.08533571300308437</v>
      </c>
      <c r="I1163">
        <f t="shared" si="91"/>
        <v>9.466700688951263</v>
      </c>
      <c r="J1163">
        <f t="shared" si="95"/>
        <v>12501.886772153359</v>
      </c>
      <c r="K1163">
        <f t="shared" si="96"/>
        <v>7.998792648061692E-05</v>
      </c>
      <c r="M1163" s="15">
        <f t="shared" si="92"/>
        <v>-0.0018357130030843966</v>
      </c>
      <c r="N1163" s="19">
        <f t="shared" si="93"/>
        <v>-0.021984586863286193</v>
      </c>
    </row>
    <row r="1164" spans="1:14" ht="15.75" hidden="1" outlineLevel="1">
      <c r="A1164" s="13">
        <v>0.08399999999999998</v>
      </c>
      <c r="B1164" s="1">
        <v>852</v>
      </c>
      <c r="C1164" s="11">
        <f t="shared" si="97"/>
        <v>859.0500012526663</v>
      </c>
      <c r="D1164" s="10"/>
      <c r="E1164" s="10">
        <f t="shared" si="89"/>
        <v>15080.279128529151</v>
      </c>
      <c r="F1164" s="10">
        <f t="shared" si="94"/>
        <v>9.621076837271406</v>
      </c>
      <c r="G1164" s="12">
        <f t="shared" si="90"/>
        <v>7.050001252666334</v>
      </c>
      <c r="H1164" s="13">
        <f t="shared" si="88"/>
        <v>0.08590565277123276</v>
      </c>
      <c r="I1164">
        <f t="shared" si="91"/>
        <v>9.441183975503955</v>
      </c>
      <c r="J1164">
        <f t="shared" si="95"/>
        <v>12186.939690313664</v>
      </c>
      <c r="K1164">
        <f t="shared" si="96"/>
        <v>8.205505446086788E-05</v>
      </c>
      <c r="M1164" s="15">
        <f t="shared" si="92"/>
        <v>-0.0019056527712327798</v>
      </c>
      <c r="N1164" s="19">
        <f t="shared" si="93"/>
        <v>-0.022686342514675956</v>
      </c>
    </row>
    <row r="1165" spans="1:14" ht="15.75" hidden="1" outlineLevel="1">
      <c r="A1165" s="13">
        <v>0.08449999999999998</v>
      </c>
      <c r="B1165" s="1">
        <v>851</v>
      </c>
      <c r="C1165" s="11">
        <f t="shared" si="97"/>
        <v>858.1584535565177</v>
      </c>
      <c r="D1165" s="10"/>
      <c r="E1165" s="10">
        <f t="shared" si="89"/>
        <v>14741.107667851275</v>
      </c>
      <c r="F1165" s="10">
        <f t="shared" si="94"/>
        <v>9.598327470184172</v>
      </c>
      <c r="G1165" s="12">
        <f t="shared" si="90"/>
        <v>7.158453556517657</v>
      </c>
      <c r="H1165" s="13">
        <f t="shared" si="88"/>
        <v>0.08647939788441968</v>
      </c>
      <c r="I1165">
        <f t="shared" si="91"/>
        <v>9.415667262056648</v>
      </c>
      <c r="J1165">
        <f t="shared" si="95"/>
        <v>11879.927358023695</v>
      </c>
      <c r="K1165">
        <f t="shared" si="96"/>
        <v>8.417559887894437E-05</v>
      </c>
      <c r="M1165" s="15">
        <f t="shared" si="92"/>
        <v>-0.001979397884419698</v>
      </c>
      <c r="N1165" s="19">
        <f t="shared" si="93"/>
        <v>-0.023424827034552644</v>
      </c>
    </row>
    <row r="1166" spans="1:14" ht="15.75" collapsed="1">
      <c r="A1166" s="13">
        <v>0.085</v>
      </c>
      <c r="B1166" s="1">
        <v>850</v>
      </c>
      <c r="C1166" s="11">
        <f t="shared" si="97"/>
        <v>857.2721643956489</v>
      </c>
      <c r="D1166" s="10"/>
      <c r="E1166" s="10">
        <f t="shared" si="89"/>
        <v>14411.49851740354</v>
      </c>
      <c r="F1166" s="10">
        <f t="shared" si="94"/>
        <v>9.575712283634829</v>
      </c>
      <c r="G1166" s="12">
        <f t="shared" si="90"/>
        <v>7.272164395648929</v>
      </c>
      <c r="H1166" s="13">
        <f t="shared" si="88"/>
        <v>0.08705697371185689</v>
      </c>
      <c r="I1166">
        <f t="shared" si="91"/>
        <v>9.39015054860934</v>
      </c>
      <c r="J1166">
        <f t="shared" si="95"/>
        <v>11580.64986788933</v>
      </c>
      <c r="K1166">
        <f t="shared" si="96"/>
        <v>8.635093983566385E-05</v>
      </c>
      <c r="M1166" s="15">
        <f t="shared" si="92"/>
        <v>-0.0020569737118568826</v>
      </c>
      <c r="N1166" s="19">
        <f t="shared" si="93"/>
        <v>-0.02419969072772803</v>
      </c>
    </row>
    <row r="1167" spans="1:14" ht="15.75" hidden="1" outlineLevel="1">
      <c r="A1167" s="13">
        <v>0.08549999999999998</v>
      </c>
      <c r="B1167" s="1">
        <v>849</v>
      </c>
      <c r="C1167" s="11">
        <f t="shared" si="97"/>
        <v>856.391072062974</v>
      </c>
      <c r="D1167" s="10"/>
      <c r="E1167" s="10">
        <f t="shared" si="89"/>
        <v>14091.128193778946</v>
      </c>
      <c r="F1167" s="10">
        <f t="shared" si="94"/>
        <v>9.55322970306134</v>
      </c>
      <c r="G1167" s="12">
        <f t="shared" si="90"/>
        <v>7.39107206297399</v>
      </c>
      <c r="H1167" s="13">
        <f t="shared" si="88"/>
        <v>0.08763840579063918</v>
      </c>
      <c r="I1167">
        <f t="shared" si="91"/>
        <v>9.364633835162032</v>
      </c>
      <c r="J1167">
        <f t="shared" si="95"/>
        <v>11288.912348966047</v>
      </c>
      <c r="K1167">
        <f t="shared" si="96"/>
        <v>8.858249307707576E-05</v>
      </c>
      <c r="M1167" s="15">
        <f t="shared" si="92"/>
        <v>-0.002138405790639203</v>
      </c>
      <c r="N1167" s="19">
        <f t="shared" si="93"/>
        <v>-0.025010594042563783</v>
      </c>
    </row>
    <row r="1168" spans="1:14" ht="15.75" hidden="1" outlineLevel="1">
      <c r="A1168" s="13">
        <v>0.08599999999999998</v>
      </c>
      <c r="B1168" s="1">
        <v>848</v>
      </c>
      <c r="C1168" s="11">
        <f t="shared" si="97"/>
        <v>855.5151159305965</v>
      </c>
      <c r="D1168" s="10"/>
      <c r="E1168" s="10">
        <f t="shared" si="89"/>
        <v>13779.685958744509</v>
      </c>
      <c r="F1168" s="10">
        <f t="shared" si="94"/>
        <v>9.530878181439055</v>
      </c>
      <c r="G1168" s="12">
        <f t="shared" si="90"/>
        <v>7.515115930596494</v>
      </c>
      <c r="H1168" s="13">
        <f aca="true" t="shared" si="98" ref="H1168:H1231">POWER(K1168,(1/3.833))</f>
        <v>0.08822371982681465</v>
      </c>
      <c r="I1168">
        <f t="shared" si="91"/>
        <v>9.339117121714724</v>
      </c>
      <c r="J1168">
        <f t="shared" si="95"/>
        <v>11004.524839871061</v>
      </c>
      <c r="K1168">
        <f t="shared" si="96"/>
        <v>9.087171091448206E-05</v>
      </c>
      <c r="M1168" s="15">
        <f t="shared" si="92"/>
        <v>-0.0022237198268146713</v>
      </c>
      <c r="N1168" s="19">
        <f t="shared" si="93"/>
        <v>-0.025857207288542697</v>
      </c>
    </row>
    <row r="1169" spans="1:14" ht="15.75" hidden="1" outlineLevel="1">
      <c r="A1169" s="13">
        <v>0.08649999999999998</v>
      </c>
      <c r="B1169" s="1">
        <v>847</v>
      </c>
      <c r="C1169" s="11">
        <f t="shared" si="97"/>
        <v>854.6442364247846</v>
      </c>
      <c r="D1169" s="10"/>
      <c r="E1169" s="10">
        <f t="shared" si="89"/>
        <v>13476.873246898964</v>
      </c>
      <c r="F1169" s="10">
        <f t="shared" si="94"/>
        <v>9.50865619864212</v>
      </c>
      <c r="G1169" s="12">
        <f t="shared" si="90"/>
        <v>7.644236424784594</v>
      </c>
      <c r="H1169" s="13">
        <f t="shared" si="98"/>
        <v>0.08881294169646012</v>
      </c>
      <c r="I1169">
        <f t="shared" si="91"/>
        <v>9.313600408267416</v>
      </c>
      <c r="J1169">
        <f t="shared" si="95"/>
        <v>10727.30216509223</v>
      </c>
      <c r="K1169">
        <f t="shared" si="96"/>
        <v>9.322008316817114E-05</v>
      </c>
      <c r="M1169" s="15">
        <f t="shared" si="92"/>
        <v>-0.0023129416964601385</v>
      </c>
      <c r="N1169" s="19">
        <f t="shared" si="93"/>
        <v>-0.02673921036370103</v>
      </c>
    </row>
    <row r="1170" spans="1:14" ht="15.75" hidden="1" outlineLevel="1">
      <c r="A1170" s="13">
        <v>0.08699999999999998</v>
      </c>
      <c r="B1170" s="1">
        <v>846</v>
      </c>
      <c r="C1170" s="11">
        <f t="shared" si="97"/>
        <v>853.7783750016645</v>
      </c>
      <c r="D1170" s="10"/>
      <c r="E1170" s="10">
        <f t="shared" si="89"/>
        <v>13182.403122148062</v>
      </c>
      <c r="F1170" s="10">
        <f t="shared" si="94"/>
        <v>9.486562260823286</v>
      </c>
      <c r="G1170" s="12">
        <f t="shared" si="90"/>
        <v>7.778375001664472</v>
      </c>
      <c r="H1170" s="13">
        <f t="shared" si="98"/>
        <v>0.08940609744676264</v>
      </c>
      <c r="I1170">
        <f t="shared" si="91"/>
        <v>9.288083694820108</v>
      </c>
      <c r="J1170">
        <f t="shared" si="95"/>
        <v>10457.063814413264</v>
      </c>
      <c r="K1170">
        <f t="shared" si="96"/>
        <v>9.56291381354747E-05</v>
      </c>
      <c r="M1170" s="15">
        <f t="shared" si="92"/>
        <v>-0.0024060974467626645</v>
      </c>
      <c r="N1170" s="19">
        <f t="shared" si="93"/>
        <v>-0.027656292491524886</v>
      </c>
    </row>
    <row r="1171" spans="1:14" ht="15.75" hidden="1" outlineLevel="1">
      <c r="A1171" s="13">
        <v>0.0875</v>
      </c>
      <c r="B1171" s="1">
        <v>845</v>
      </c>
      <c r="C1171" s="11">
        <f t="shared" si="97"/>
        <v>852.9174741236134</v>
      </c>
      <c r="D1171" s="10"/>
      <c r="E1171" s="10">
        <f t="shared" si="89"/>
        <v>12895.999761391855</v>
      </c>
      <c r="F1171" s="10">
        <f t="shared" si="94"/>
        <v>9.464594899811518</v>
      </c>
      <c r="G1171" s="12">
        <f t="shared" si="90"/>
        <v>7.917474123613374</v>
      </c>
      <c r="H1171" s="13">
        <f t="shared" si="98"/>
        <v>0.09000321329710555</v>
      </c>
      <c r="I1171">
        <f t="shared" si="91"/>
        <v>9.2625669813728</v>
      </c>
      <c r="J1171">
        <f t="shared" si="95"/>
        <v>10193.633825376652</v>
      </c>
      <c r="K1171">
        <f t="shared" si="96"/>
        <v>9.810044358377277E-05</v>
      </c>
      <c r="M1171" s="15">
        <f t="shared" si="92"/>
        <v>-0.0025032132971055526</v>
      </c>
      <c r="N1171" s="19">
        <f t="shared" si="93"/>
        <v>-0.028608151966920604</v>
      </c>
    </row>
    <row r="1172" spans="1:14" ht="15.75" hidden="1" outlineLevel="1">
      <c r="A1172" s="13">
        <v>0.08799999999999998</v>
      </c>
      <c r="B1172" s="1">
        <v>844</v>
      </c>
      <c r="C1172" s="11">
        <f t="shared" si="97"/>
        <v>852.0614772363219</v>
      </c>
      <c r="D1172" s="10"/>
      <c r="E1172" s="10">
        <f t="shared" si="89"/>
        <v>12617.39796391514</v>
      </c>
      <c r="F1172" s="10">
        <f t="shared" si="94"/>
        <v>9.442752672526714</v>
      </c>
      <c r="G1172" s="12">
        <f t="shared" si="90"/>
        <v>8.061477236321934</v>
      </c>
      <c r="H1172" s="13">
        <f t="shared" si="98"/>
        <v>0.09060431564016072</v>
      </c>
      <c r="I1172">
        <f t="shared" si="91"/>
        <v>9.237050267925492</v>
      </c>
      <c r="J1172">
        <f t="shared" si="95"/>
        <v>9936.84066870782</v>
      </c>
      <c r="K1172">
        <f t="shared" si="96"/>
        <v>0.00010063560776908777</v>
      </c>
      <c r="M1172" s="15">
        <f t="shared" si="92"/>
        <v>-0.00260431564016074</v>
      </c>
      <c r="N1172" s="19">
        <f t="shared" si="93"/>
        <v>-0.029594495910917503</v>
      </c>
    </row>
    <row r="1173" spans="1:14" ht="15.75" hidden="1" outlineLevel="1">
      <c r="A1173" s="13">
        <v>0.08849999999999998</v>
      </c>
      <c r="B1173" s="1">
        <v>843</v>
      </c>
      <c r="C1173" s="11">
        <f t="shared" si="97"/>
        <v>851.2103287465093</v>
      </c>
      <c r="D1173" s="10"/>
      <c r="E1173" s="10">
        <f t="shared" si="89"/>
        <v>12346.342685065496</v>
      </c>
      <c r="F1173" s="10">
        <f t="shared" si="94"/>
        <v>9.421034160411057</v>
      </c>
      <c r="G1173" s="12">
        <f t="shared" si="90"/>
        <v>8.210328746509276</v>
      </c>
      <c r="H1173" s="13">
        <f t="shared" si="98"/>
        <v>0.09120943104298586</v>
      </c>
      <c r="I1173">
        <f t="shared" si="91"/>
        <v>9.211533554478184</v>
      </c>
      <c r="J1173">
        <f t="shared" si="95"/>
        <v>9686.517136625913</v>
      </c>
      <c r="K1173">
        <f t="shared" si="96"/>
        <v>0.00010323628048092508</v>
      </c>
      <c r="M1173" s="15">
        <f t="shared" si="92"/>
        <v>-0.002709431042985877</v>
      </c>
      <c r="N1173" s="19">
        <f t="shared" si="93"/>
        <v>-0.03061504003373873</v>
      </c>
    </row>
    <row r="1174" spans="1:14" ht="15.75" hidden="1" outlineLevel="1">
      <c r="A1174" s="13">
        <v>0.08899999999999998</v>
      </c>
      <c r="B1174" s="1">
        <v>842</v>
      </c>
      <c r="C1174" s="11">
        <f t="shared" si="97"/>
        <v>850.3639740002643</v>
      </c>
      <c r="D1174" s="10"/>
      <c r="E1174" s="10">
        <f t="shared" si="89"/>
        <v>12082.588592887216</v>
      </c>
      <c r="F1174" s="10">
        <f t="shared" si="94"/>
        <v>9.399437968876356</v>
      </c>
      <c r="G1174" s="12">
        <f t="shared" si="90"/>
        <v>8.363974000264307</v>
      </c>
      <c r="H1174" s="13">
        <f t="shared" si="98"/>
        <v>0.09181858624812711</v>
      </c>
      <c r="I1174">
        <f t="shared" si="91"/>
        <v>9.186016841030876</v>
      </c>
      <c r="J1174">
        <f t="shared" si="95"/>
        <v>9442.50023396845</v>
      </c>
      <c r="K1174">
        <f t="shared" si="96"/>
        <v>0.00010590415411403433</v>
      </c>
      <c r="M1174" s="15">
        <f t="shared" si="92"/>
        <v>-0.002818586248127128</v>
      </c>
      <c r="N1174" s="19">
        <f t="shared" si="93"/>
        <v>-0.031669508405922794</v>
      </c>
    </row>
    <row r="1175" spans="1:14" ht="15.75" hidden="1" outlineLevel="1">
      <c r="A1175" s="13">
        <v>0.08949999999999998</v>
      </c>
      <c r="B1175" s="1">
        <v>841</v>
      </c>
      <c r="C1175" s="11">
        <f t="shared" si="97"/>
        <v>849.5223592619935</v>
      </c>
      <c r="D1175" s="10"/>
      <c r="E1175" s="10">
        <f t="shared" si="89"/>
        <v>11825.899646460453</v>
      </c>
      <c r="F1175" s="10">
        <f t="shared" si="94"/>
        <v>9.377962726766867</v>
      </c>
      <c r="G1175" s="12">
        <f t="shared" si="90"/>
        <v>8.522359261993529</v>
      </c>
      <c r="H1175" s="13">
        <f t="shared" si="98"/>
        <v>0.09243180817472733</v>
      </c>
      <c r="I1175">
        <f t="shared" si="91"/>
        <v>9.160500127583568</v>
      </c>
      <c r="J1175">
        <f t="shared" si="95"/>
        <v>9204.631072058977</v>
      </c>
      <c r="K1175">
        <f t="shared" si="96"/>
        <v>0.000108640964767783</v>
      </c>
      <c r="M1175" s="15">
        <f t="shared" si="92"/>
        <v>-0.0029318081747273517</v>
      </c>
      <c r="N1175" s="19">
        <f t="shared" si="93"/>
        <v>-0.03275763323717712</v>
      </c>
    </row>
    <row r="1176" spans="1:14" ht="15.75" hidden="1" outlineLevel="1">
      <c r="A1176" s="13">
        <v>0.09</v>
      </c>
      <c r="B1176" s="1">
        <v>840</v>
      </c>
      <c r="C1176" s="11">
        <f t="shared" si="97"/>
        <v>848.6854316939558</v>
      </c>
      <c r="D1176" s="10"/>
      <c r="E1176" s="10">
        <f t="shared" si="89"/>
        <v>11576.048694769252</v>
      </c>
      <c r="F1176" s="10">
        <f t="shared" si="94"/>
        <v>9.356607085837098</v>
      </c>
      <c r="G1176" s="12">
        <f t="shared" si="90"/>
        <v>8.68543169395582</v>
      </c>
      <c r="H1176" s="13">
        <f t="shared" si="98"/>
        <v>0.09304912391963928</v>
      </c>
      <c r="I1176">
        <f t="shared" si="91"/>
        <v>9.13498341413626</v>
      </c>
      <c r="J1176">
        <f t="shared" si="95"/>
        <v>8972.75476524862</v>
      </c>
      <c r="K1176">
        <f t="shared" si="96"/>
        <v>0.00011144849337385092</v>
      </c>
      <c r="M1176" s="15">
        <f t="shared" si="92"/>
        <v>-0.003049123919639282</v>
      </c>
      <c r="N1176" s="19">
        <f t="shared" si="93"/>
        <v>-0.03387915466265869</v>
      </c>
    </row>
    <row r="1177" spans="1:14" ht="15.75" hidden="1" outlineLevel="1">
      <c r="A1177" s="13">
        <v>0.09049999999999998</v>
      </c>
      <c r="B1177" s="1">
        <v>839</v>
      </c>
      <c r="C1177" s="11">
        <f t="shared" si="97"/>
        <v>847.8531393363648</v>
      </c>
      <c r="D1177" s="10"/>
      <c r="E1177" s="10">
        <f t="shared" si="89"/>
        <v>11332.817094991817</v>
      </c>
      <c r="F1177" s="10">
        <f t="shared" si="94"/>
        <v>9.335369720244064</v>
      </c>
      <c r="G1177" s="12">
        <f t="shared" si="90"/>
        <v>8.853139336364848</v>
      </c>
      <c r="H1177" s="13">
        <f t="shared" si="98"/>
        <v>0.09367056075854416</v>
      </c>
      <c r="I1177">
        <f t="shared" si="91"/>
        <v>9.109466700688952</v>
      </c>
      <c r="J1177">
        <f t="shared" si="95"/>
        <v>8746.720330064147</v>
      </c>
      <c r="K1177">
        <f t="shared" si="96"/>
        <v>0.00011432856685297335</v>
      </c>
      <c r="M1177" s="15">
        <f t="shared" si="92"/>
        <v>-0.0031705607585441747</v>
      </c>
      <c r="N1177" s="19">
        <f t="shared" si="93"/>
        <v>-0.03503382053639973</v>
      </c>
    </row>
    <row r="1178" spans="1:14" ht="15.75" hidden="1" outlineLevel="1">
      <c r="A1178" s="13">
        <v>0.09099999999999998</v>
      </c>
      <c r="B1178" s="1">
        <v>838</v>
      </c>
      <c r="C1178" s="11">
        <f t="shared" si="97"/>
        <v>847.0254310880373</v>
      </c>
      <c r="D1178" s="10"/>
      <c r="E1178" s="10">
        <f t="shared" si="89"/>
        <v>11095.99434917173</v>
      </c>
      <c r="F1178" s="10">
        <f t="shared" si="94"/>
        <v>9.314249326053517</v>
      </c>
      <c r="G1178" s="12">
        <f t="shared" si="90"/>
        <v>9.025431088037294</v>
      </c>
      <c r="H1178" s="13">
        <f t="shared" si="98"/>
        <v>0.09429614614707575</v>
      </c>
      <c r="I1178">
        <f t="shared" si="91"/>
        <v>9.083949987241644</v>
      </c>
      <c r="J1178">
        <f t="shared" si="95"/>
        <v>8526.380586896908</v>
      </c>
      <c r="K1178">
        <f t="shared" si="96"/>
        <v>0.0001172830593014779</v>
      </c>
      <c r="M1178" s="15">
        <f t="shared" si="92"/>
        <v>-0.003296146147075768</v>
      </c>
      <c r="N1178" s="19">
        <f t="shared" si="93"/>
        <v>-0.03622138623160185</v>
      </c>
    </row>
    <row r="1179" spans="1:14" ht="15.75" hidden="1" outlineLevel="1">
      <c r="A1179" s="13">
        <v>0.09149999999999998</v>
      </c>
      <c r="B1179" s="1">
        <v>837</v>
      </c>
      <c r="C1179" s="11">
        <f t="shared" si="97"/>
        <v>846.2022566875744</v>
      </c>
      <c r="D1179" s="10"/>
      <c r="E1179" s="10">
        <f t="shared" si="89"/>
        <v>10865.377758290671</v>
      </c>
      <c r="F1179" s="10">
        <f t="shared" si="94"/>
        <v>9.293244620759744</v>
      </c>
      <c r="G1179" s="12">
        <f t="shared" si="90"/>
        <v>9.20225668757439</v>
      </c>
      <c r="H1179" s="13">
        <f t="shared" si="98"/>
        <v>0.09492590772194925</v>
      </c>
      <c r="I1179">
        <f t="shared" si="91"/>
        <v>9.058433273794336</v>
      </c>
      <c r="J1179">
        <f t="shared" si="95"/>
        <v>8311.592064168573</v>
      </c>
      <c r="K1179">
        <f t="shared" si="96"/>
        <v>0.00012031389320838043</v>
      </c>
      <c r="M1179" s="15">
        <f t="shared" si="92"/>
        <v>-0.00342590772194927</v>
      </c>
      <c r="N1179" s="19">
        <f t="shared" si="93"/>
        <v>-0.037441614447533016</v>
      </c>
    </row>
    <row r="1180" spans="1:14" ht="15.75" hidden="1" outlineLevel="1">
      <c r="A1180" s="13">
        <v>0.09199999999999998</v>
      </c>
      <c r="B1180" s="1">
        <v>836</v>
      </c>
      <c r="C1180" s="11">
        <f t="shared" si="97"/>
        <v>845.3835666950534</v>
      </c>
      <c r="D1180" s="10"/>
      <c r="E1180" s="10">
        <f t="shared" si="89"/>
        <v>10640.772092819223</v>
      </c>
      <c r="F1180" s="10">
        <f t="shared" si="94"/>
        <v>9.27235434281841</v>
      </c>
      <c r="G1180" s="12">
        <f t="shared" si="90"/>
        <v>9.383566695053446</v>
      </c>
      <c r="H1180" s="13">
        <f t="shared" si="98"/>
        <v>0.09555987330209571</v>
      </c>
      <c r="I1180">
        <f t="shared" si="91"/>
        <v>9.032916560347028</v>
      </c>
      <c r="J1180">
        <f t="shared" si="95"/>
        <v>8102.214904911365</v>
      </c>
      <c r="K1180">
        <f t="shared" si="96"/>
        <v>0.0001234230407038234</v>
      </c>
      <c r="M1180" s="15">
        <f t="shared" si="92"/>
        <v>-0.0035598733020957285</v>
      </c>
      <c r="N1180" s="19">
        <f t="shared" si="93"/>
        <v>-0.03869427502277967</v>
      </c>
    </row>
    <row r="1181" spans="1:14" ht="15.75" hidden="1" outlineLevel="1">
      <c r="A1181" s="13">
        <v>0.0925</v>
      </c>
      <c r="B1181" s="1">
        <v>835</v>
      </c>
      <c r="C1181" s="11">
        <f t="shared" si="97"/>
        <v>844.5693124742177</v>
      </c>
      <c r="D1181" s="10"/>
      <c r="E1181" s="10">
        <f t="shared" si="89"/>
        <v>10421.989278877103</v>
      </c>
      <c r="F1181" s="10">
        <f t="shared" si="94"/>
        <v>9.251577251192082</v>
      </c>
      <c r="G1181" s="12">
        <f t="shared" si="90"/>
        <v>9.569312474217668</v>
      </c>
      <c r="H1181" s="13">
        <f t="shared" si="98"/>
        <v>0.09619807088980112</v>
      </c>
      <c r="I1181">
        <f t="shared" si="91"/>
        <v>9.00739984689972</v>
      </c>
      <c r="J1181">
        <f t="shared" si="95"/>
        <v>7898.112775701853</v>
      </c>
      <c r="K1181">
        <f t="shared" si="96"/>
        <v>0.00012661252483966165</v>
      </c>
      <c r="M1181" s="15">
        <f t="shared" si="92"/>
        <v>-0.0036980708898011194</v>
      </c>
      <c r="N1181" s="19">
        <f t="shared" si="93"/>
        <v>-0.0399791447546067</v>
      </c>
    </row>
    <row r="1182" spans="1:14" ht="15.75" hidden="1" outlineLevel="1">
      <c r="A1182" s="13">
        <v>0.09299999999999999</v>
      </c>
      <c r="B1182" s="1">
        <v>834</v>
      </c>
      <c r="C1182" s="11">
        <f t="shared" si="97"/>
        <v>843.759446175144</v>
      </c>
      <c r="D1182" s="10"/>
      <c r="E1182" s="10">
        <f t="shared" si="89"/>
        <v>10208.848099183631</v>
      </c>
      <c r="F1182" s="10">
        <f t="shared" si="94"/>
        <v>9.230912124907988</v>
      </c>
      <c r="G1182" s="12">
        <f t="shared" si="90"/>
        <v>9.759446175144035</v>
      </c>
      <c r="H1182" s="13">
        <f t="shared" si="98"/>
        <v>0.09684052867185108</v>
      </c>
      <c r="I1182">
        <f t="shared" si="91"/>
        <v>8.981883133452412</v>
      </c>
      <c r="J1182">
        <f t="shared" si="95"/>
        <v>7699.152777889092</v>
      </c>
      <c r="K1182">
        <f t="shared" si="96"/>
        <v>0.00012988442090301966</v>
      </c>
      <c r="M1182" s="15">
        <f t="shared" si="92"/>
        <v>-0.0038405286718510984</v>
      </c>
      <c r="N1182" s="19">
        <f t="shared" si="93"/>
        <v>-0.041296007224205365</v>
      </c>
    </row>
    <row r="1183" spans="1:14" ht="15.75" hidden="1" outlineLevel="1">
      <c r="A1183" s="13">
        <v>0.09349999999999999</v>
      </c>
      <c r="B1183" s="1">
        <v>833</v>
      </c>
      <c r="C1183" s="11">
        <f t="shared" si="97"/>
        <v>842.9539207173779</v>
      </c>
      <c r="D1183" s="10"/>
      <c r="E1183" s="10">
        <f t="shared" si="89"/>
        <v>10001.17390802693</v>
      </c>
      <c r="F1183" s="10">
        <f t="shared" si="94"/>
        <v>9.210357762627657</v>
      </c>
      <c r="G1183" s="12">
        <f t="shared" si="90"/>
        <v>9.953920717377855</v>
      </c>
      <c r="H1183" s="13">
        <f t="shared" si="98"/>
        <v>0.09748727502068022</v>
      </c>
      <c r="I1183">
        <f t="shared" si="91"/>
        <v>8.956366420005104</v>
      </c>
      <c r="J1183">
        <f t="shared" si="95"/>
        <v>7505.205361059258</v>
      </c>
      <c r="K1183">
        <f t="shared" si="96"/>
        <v>0.00013324085776366597</v>
      </c>
      <c r="M1183" s="15">
        <f t="shared" si="92"/>
        <v>-0.003987275020680234</v>
      </c>
      <c r="N1183" s="19">
        <f t="shared" si="93"/>
        <v>-0.04264465262759609</v>
      </c>
    </row>
    <row r="1184" spans="1:14" ht="15.75" hidden="1" outlineLevel="1">
      <c r="A1184" s="13">
        <v>0.09399999999999999</v>
      </c>
      <c r="B1184" s="1">
        <v>832</v>
      </c>
      <c r="C1184" s="11">
        <f t="shared" si="97"/>
        <v>842.152689773516</v>
      </c>
      <c r="D1184" s="10"/>
      <c r="E1184" s="10">
        <f t="shared" si="89"/>
        <v>9798.798359523928</v>
      </c>
      <c r="F1184" s="10">
        <f t="shared" si="94"/>
        <v>9.18991298222802</v>
      </c>
      <c r="G1184" s="12">
        <f t="shared" si="90"/>
        <v>10.152689773516045</v>
      </c>
      <c r="H1184" s="13">
        <f t="shared" si="98"/>
        <v>0.09813833849552646</v>
      </c>
      <c r="I1184">
        <f t="shared" si="91"/>
        <v>8.930849706557796</v>
      </c>
      <c r="J1184">
        <f t="shared" si="95"/>
        <v>7316.144238680453</v>
      </c>
      <c r="K1184">
        <f t="shared" si="96"/>
        <v>0.00013668401925607211</v>
      </c>
      <c r="M1184" s="15">
        <f t="shared" si="92"/>
        <v>-0.004138338495526472</v>
      </c>
      <c r="N1184" s="19">
        <f t="shared" si="93"/>
        <v>-0.04402487761198375</v>
      </c>
    </row>
    <row r="1185" spans="1:14" ht="15.75" hidden="1" outlineLevel="1">
      <c r="A1185" s="13">
        <v>0.09449999999999999</v>
      </c>
      <c r="B1185" s="1">
        <v>831</v>
      </c>
      <c r="C1185" s="11">
        <f t="shared" si="97"/>
        <v>841.3557077532253</v>
      </c>
      <c r="D1185" s="10"/>
      <c r="E1185" s="10">
        <f t="shared" si="89"/>
        <v>9601.559148484755</v>
      </c>
      <c r="F1185" s="10">
        <f t="shared" si="94"/>
        <v>9.169576620393604</v>
      </c>
      <c r="G1185" s="12">
        <f t="shared" si="90"/>
        <v>10.35570775322526</v>
      </c>
      <c r="H1185" s="13">
        <f t="shared" si="98"/>
        <v>0.09879374784359046</v>
      </c>
      <c r="I1185">
        <f t="shared" si="91"/>
        <v>8.905332993110488</v>
      </c>
      <c r="J1185">
        <f t="shared" si="95"/>
        <v>7131.846305872743</v>
      </c>
      <c r="K1185">
        <f t="shared" si="96"/>
        <v>0.000140216145597045</v>
      </c>
      <c r="M1185" s="15">
        <f t="shared" si="92"/>
        <v>-0.004293747843590476</v>
      </c>
      <c r="N1185" s="19">
        <f t="shared" si="93"/>
        <v>-0.04543648511735954</v>
      </c>
    </row>
    <row r="1186" spans="1:14" ht="15.75" hidden="1" outlineLevel="1">
      <c r="A1186" s="13">
        <v>0.095</v>
      </c>
      <c r="B1186" s="1">
        <v>830</v>
      </c>
      <c r="C1186" s="11">
        <f t="shared" si="97"/>
        <v>840.5629297876835</v>
      </c>
      <c r="D1186" s="10"/>
      <c r="E1186" s="10">
        <f t="shared" si="89"/>
        <v>9409.299763234736</v>
      </c>
      <c r="F1186" s="10">
        <f t="shared" si="94"/>
        <v>9.149347532219533</v>
      </c>
      <c r="G1186" s="12">
        <f t="shared" si="90"/>
        <v>10.562929787683515</v>
      </c>
      <c r="H1186" s="13">
        <f t="shared" si="98"/>
        <v>0.09945353200119977</v>
      </c>
      <c r="I1186">
        <f t="shared" si="91"/>
        <v>8.87981627966318</v>
      </c>
      <c r="J1186">
        <f t="shared" si="95"/>
        <v>6952.191559249895</v>
      </c>
      <c r="K1186">
        <f t="shared" si="96"/>
        <v>0.00014383953483984477</v>
      </c>
      <c r="M1186" s="15">
        <f t="shared" si="92"/>
        <v>-0.0044535320011997725</v>
      </c>
      <c r="N1186" s="19">
        <f t="shared" si="93"/>
        <v>-0.0468792842231555</v>
      </c>
    </row>
    <row r="1187" spans="1:14" ht="15.75" hidden="1" outlineLevel="1">
      <c r="A1187" s="13">
        <v>0.09549999999999999</v>
      </c>
      <c r="B1187" s="1">
        <v>829</v>
      </c>
      <c r="C1187" s="11">
        <f t="shared" si="97"/>
        <v>839.7743117144278</v>
      </c>
      <c r="D1187" s="10"/>
      <c r="E1187" s="10">
        <f t="shared" si="89"/>
        <v>9221.869249781952</v>
      </c>
      <c r="F1187" s="10">
        <f t="shared" si="94"/>
        <v>9.129224590824897</v>
      </c>
      <c r="G1187" s="12">
        <f t="shared" si="90"/>
        <v>10.774311714427768</v>
      </c>
      <c r="H1187" s="13">
        <f t="shared" si="98"/>
        <v>0.10011772009497795</v>
      </c>
      <c r="I1187">
        <f t="shared" si="91"/>
        <v>8.854299566215872</v>
      </c>
      <c r="J1187">
        <f t="shared" si="95"/>
        <v>6777.063018780618</v>
      </c>
      <c r="K1187">
        <f t="shared" si="96"/>
        <v>0.00014755654436572258</v>
      </c>
      <c r="M1187" s="15">
        <f t="shared" si="92"/>
        <v>-0.004617720094977962</v>
      </c>
      <c r="N1187" s="19">
        <f t="shared" si="93"/>
        <v>-0.04835308999976924</v>
      </c>
    </row>
    <row r="1188" spans="1:14" ht="15.75" hidden="1" outlineLevel="1">
      <c r="A1188" s="13">
        <v>0.09599999999999999</v>
      </c>
      <c r="B1188" s="1">
        <v>828</v>
      </c>
      <c r="C1188" s="11">
        <f t="shared" si="97"/>
        <v>838.9898100625996</v>
      </c>
      <c r="D1188" s="10"/>
      <c r="E1188" s="10">
        <f t="shared" si="89"/>
        <v>9039.121986754732</v>
      </c>
      <c r="F1188" s="10">
        <f t="shared" si="94"/>
        <v>9.10920668697626</v>
      </c>
      <c r="G1188" s="12">
        <f t="shared" si="90"/>
        <v>10.989810062599645</v>
      </c>
      <c r="H1188" s="13">
        <f t="shared" si="98"/>
        <v>0.10078634144301804</v>
      </c>
      <c r="I1188">
        <f t="shared" si="91"/>
        <v>8.828782852768564</v>
      </c>
      <c r="J1188">
        <f t="shared" si="95"/>
        <v>6606.34665161841</v>
      </c>
      <c r="K1188">
        <f t="shared" si="96"/>
        <v>0.00015136959241383768</v>
      </c>
      <c r="M1188" s="15">
        <f t="shared" si="92"/>
        <v>-0.004786341443018052</v>
      </c>
      <c r="N1188" s="19">
        <f t="shared" si="93"/>
        <v>-0.049857723364771386</v>
      </c>
    </row>
    <row r="1189" spans="1:14" ht="15.75" hidden="1" outlineLevel="1">
      <c r="A1189" s="13">
        <v>0.09649999999999999</v>
      </c>
      <c r="B1189" s="1">
        <v>827</v>
      </c>
      <c r="C1189" s="11">
        <f t="shared" si="97"/>
        <v>838.2093820385727</v>
      </c>
      <c r="D1189" s="10"/>
      <c r="E1189" s="10">
        <f t="shared" si="89"/>
        <v>8860.917470563441</v>
      </c>
      <c r="F1189" s="10">
        <f t="shared" si="94"/>
        <v>9.089292728720917</v>
      </c>
      <c r="G1189" s="12">
        <f t="shared" si="90"/>
        <v>11.209382038572699</v>
      </c>
      <c r="H1189" s="13">
        <f t="shared" si="98"/>
        <v>0.10145942555606102</v>
      </c>
      <c r="I1189">
        <f t="shared" si="91"/>
        <v>8.803266139321256</v>
      </c>
      <c r="J1189">
        <f t="shared" si="95"/>
        <v>6439.931297850448</v>
      </c>
      <c r="K1189">
        <f t="shared" si="96"/>
        <v>0.00015528115965053618</v>
      </c>
      <c r="M1189" s="15">
        <f t="shared" si="92"/>
        <v>-0.004959425556061034</v>
      </c>
      <c r="N1189" s="19">
        <f t="shared" si="93"/>
        <v>-0.051393010943637664</v>
      </c>
    </row>
    <row r="1190" spans="1:14" ht="15.75" hidden="1" outlineLevel="1">
      <c r="A1190" s="13">
        <v>0.09699999999999999</v>
      </c>
      <c r="B1190" s="1">
        <v>826</v>
      </c>
      <c r="C1190" s="11">
        <f t="shared" si="97"/>
        <v>837.4329855119516</v>
      </c>
      <c r="D1190" s="10"/>
      <c r="E1190" s="10">
        <f t="shared" si="89"/>
        <v>8687.12011027275</v>
      </c>
      <c r="F1190" s="10">
        <f t="shared" si="94"/>
        <v>9.069481641029641</v>
      </c>
      <c r="G1190" s="12">
        <f t="shared" si="90"/>
        <v>11.432985511951642</v>
      </c>
      <c r="H1190" s="13">
        <f t="shared" si="98"/>
        <v>0.10213700213867911</v>
      </c>
      <c r="I1190">
        <f t="shared" si="91"/>
        <v>8.777749425873948</v>
      </c>
      <c r="J1190">
        <f t="shared" si="95"/>
        <v>6277.7085981171385</v>
      </c>
      <c r="K1190">
        <f t="shared" si="96"/>
        <v>0.00015929379077899987</v>
      </c>
      <c r="M1190" s="15">
        <f t="shared" si="92"/>
        <v>-0.005137002138679125</v>
      </c>
      <c r="N1190" s="19">
        <f t="shared" si="93"/>
        <v>-0.05295878493483635</v>
      </c>
    </row>
    <row r="1191" spans="1:14" ht="15.75" hidden="1" outlineLevel="1">
      <c r="A1191" s="13">
        <v>0.0975</v>
      </c>
      <c r="B1191" s="1">
        <v>825</v>
      </c>
      <c r="C1191" s="11">
        <f t="shared" si="97"/>
        <v>836.6605790019312</v>
      </c>
      <c r="D1191" s="10"/>
      <c r="E1191" s="10">
        <f t="shared" si="89"/>
        <v>8517.59903169806</v>
      </c>
      <c r="F1191" s="10">
        <f t="shared" si="94"/>
        <v>9.049772365448613</v>
      </c>
      <c r="G1191" s="12">
        <f t="shared" si="90"/>
        <v>11.660579001931183</v>
      </c>
      <c r="H1191" s="13">
        <f t="shared" si="98"/>
        <v>0.10281910109046274</v>
      </c>
      <c r="I1191">
        <f t="shared" si="91"/>
        <v>8.75223271242664</v>
      </c>
      <c r="J1191">
        <f t="shared" si="95"/>
        <v>6119.572923055229</v>
      </c>
      <c r="K1191">
        <f t="shared" si="96"/>
        <v>0.00016341009619029833</v>
      </c>
      <c r="M1191" s="15">
        <f t="shared" si="92"/>
        <v>-0.005319101090462741</v>
      </c>
      <c r="N1191" s="19">
        <f t="shared" si="93"/>
        <v>-0.05455488297910504</v>
      </c>
    </row>
    <row r="1192" spans="1:14" ht="15.75" hidden="1" outlineLevel="1">
      <c r="A1192" s="13">
        <v>0.09799999999999999</v>
      </c>
      <c r="B1192" s="1">
        <v>824</v>
      </c>
      <c r="C1192" s="11">
        <f t="shared" si="97"/>
        <v>835.8921216640042</v>
      </c>
      <c r="D1192" s="10"/>
      <c r="E1192" s="10">
        <f t="shared" si="89"/>
        <v>8352.227890266633</v>
      </c>
      <c r="F1192" s="10">
        <f t="shared" si="94"/>
        <v>9.030163859760252</v>
      </c>
      <c r="G1192" s="12">
        <f t="shared" si="90"/>
        <v>11.892121664004208</v>
      </c>
      <c r="H1192" s="13">
        <f t="shared" si="98"/>
        <v>0.10350575250721272</v>
      </c>
      <c r="I1192">
        <f t="shared" si="91"/>
        <v>8.726715998979332</v>
      </c>
      <c r="J1192">
        <f t="shared" si="95"/>
        <v>5965.421304518508</v>
      </c>
      <c r="K1192">
        <f t="shared" si="96"/>
        <v>0.00016763275365690435</v>
      </c>
      <c r="M1192" s="15">
        <f t="shared" si="92"/>
        <v>-0.005505752507212733</v>
      </c>
      <c r="N1192" s="19">
        <f t="shared" si="93"/>
        <v>-0.05618114803278299</v>
      </c>
    </row>
    <row r="1193" spans="1:14" ht="15.75" hidden="1" outlineLevel="1">
      <c r="A1193" s="13">
        <v>0.09849999999999999</v>
      </c>
      <c r="B1193" s="1">
        <v>823</v>
      </c>
      <c r="C1193" s="11">
        <f t="shared" si="97"/>
        <v>835.1275732770083</v>
      </c>
      <c r="D1193" s="10"/>
      <c r="E1193" s="10">
        <f t="shared" si="89"/>
        <v>8190.884692209263</v>
      </c>
      <c r="F1193" s="10">
        <f t="shared" si="94"/>
        <v>9.010655097652675</v>
      </c>
      <c r="G1193" s="12">
        <f t="shared" si="90"/>
        <v>12.12757327700831</v>
      </c>
      <c r="H1193" s="13">
        <f t="shared" si="98"/>
        <v>0.10419698668213659</v>
      </c>
      <c r="I1193">
        <f t="shared" si="91"/>
        <v>8.701199285532024</v>
      </c>
      <c r="J1193">
        <f t="shared" si="95"/>
        <v>5815.153368531341</v>
      </c>
      <c r="K1193">
        <f t="shared" si="96"/>
        <v>0.00017196451006975887</v>
      </c>
      <c r="M1193" s="15">
        <f t="shared" si="92"/>
        <v>-0.005696986682136598</v>
      </c>
      <c r="N1193" s="19">
        <f t="shared" si="93"/>
        <v>-0.057837428245041615</v>
      </c>
    </row>
    <row r="1194" spans="1:14" ht="15.75" hidden="1" outlineLevel="1">
      <c r="A1194" s="13">
        <v>0.09899999999999999</v>
      </c>
      <c r="B1194" s="1">
        <v>822</v>
      </c>
      <c r="C1194" s="11">
        <f t="shared" si="97"/>
        <v>834.3668942304992</v>
      </c>
      <c r="D1194" s="10"/>
      <c r="E1194" s="10">
        <f t="shared" si="89"/>
        <v>8033.451623671542</v>
      </c>
      <c r="F1194" s="10">
        <f t="shared" si="94"/>
        <v>8.991245068397529</v>
      </c>
      <c r="G1194" s="12">
        <f t="shared" si="90"/>
        <v>12.366894230499156</v>
      </c>
      <c r="H1194" s="13">
        <f t="shared" si="98"/>
        <v>0.1048928341070489</v>
      </c>
      <c r="I1194">
        <f t="shared" si="91"/>
        <v>8.675682572084716</v>
      </c>
      <c r="J1194">
        <f t="shared" si="95"/>
        <v>5668.671269931356</v>
      </c>
      <c r="K1194">
        <f t="shared" si="96"/>
        <v>0.00017640818321999988</v>
      </c>
      <c r="M1194" s="15">
        <f t="shared" si="92"/>
        <v>-0.005892834107048911</v>
      </c>
      <c r="N1194" s="19">
        <f t="shared" si="93"/>
        <v>-0.05952357683887789</v>
      </c>
    </row>
    <row r="1195" spans="1:14" ht="15.75" hidden="1" outlineLevel="1">
      <c r="A1195" s="13">
        <v>0.09949999999999999</v>
      </c>
      <c r="B1195" s="1">
        <v>821</v>
      </c>
      <c r="C1195" s="11">
        <f t="shared" si="97"/>
        <v>833.6100455124432</v>
      </c>
      <c r="D1195" s="10"/>
      <c r="E1195" s="10">
        <f t="shared" si="89"/>
        <v>7879.814887356439</v>
      </c>
      <c r="F1195" s="10">
        <f t="shared" si="94"/>
        <v>8.971932776535933</v>
      </c>
      <c r="G1195" s="12">
        <f t="shared" si="90"/>
        <v>12.610045512443207</v>
      </c>
      <c r="H1195" s="13">
        <f t="shared" si="98"/>
        <v>0.10559332547357618</v>
      </c>
      <c r="I1195">
        <f t="shared" si="91"/>
        <v>8.650165858637408</v>
      </c>
      <c r="J1195">
        <f t="shared" si="95"/>
        <v>5525.879628658739</v>
      </c>
      <c r="K1195">
        <f t="shared" si="96"/>
        <v>0.00018096666362649733</v>
      </c>
      <c r="M1195" s="15">
        <f t="shared" si="92"/>
        <v>-0.006093325473576189</v>
      </c>
      <c r="N1195" s="19">
        <f t="shared" si="93"/>
        <v>-0.061239451995740594</v>
      </c>
    </row>
    <row r="1196" spans="1:14" ht="15.75" hidden="1" outlineLevel="1">
      <c r="A1196" s="13">
        <v>0.1</v>
      </c>
      <c r="B1196" s="1">
        <v>820</v>
      </c>
      <c r="C1196" s="11">
        <f t="shared" si="97"/>
        <v>832.8569886972182</v>
      </c>
      <c r="D1196" s="10"/>
      <c r="E1196" s="10">
        <f t="shared" si="89"/>
        <v>7729.864546330208</v>
      </c>
      <c r="F1196" s="10">
        <f t="shared" si="94"/>
        <v>8.952717241572294</v>
      </c>
      <c r="G1196" s="12">
        <f t="shared" si="90"/>
        <v>12.856988697218185</v>
      </c>
      <c r="H1196" s="13">
        <f t="shared" si="98"/>
        <v>0.10629849167436548</v>
      </c>
      <c r="I1196">
        <f t="shared" si="91"/>
        <v>8.6246491451901</v>
      </c>
      <c r="J1196">
        <f t="shared" si="95"/>
        <v>5386.685467650662</v>
      </c>
      <c r="K1196">
        <f t="shared" si="96"/>
        <v>0.00018564291641036504</v>
      </c>
      <c r="M1196" s="15">
        <f t="shared" si="92"/>
        <v>-0.0062984916743654695</v>
      </c>
      <c r="N1196" s="19">
        <f t="shared" si="93"/>
        <v>-0.0629849167436547</v>
      </c>
    </row>
    <row r="1197" spans="1:14" ht="15.75" hidden="1" outlineLevel="1">
      <c r="A1197" s="13">
        <v>0.10049999999999999</v>
      </c>
      <c r="B1197" s="1">
        <v>819</v>
      </c>
      <c r="C1197" s="11">
        <f t="shared" si="97"/>
        <v>832.1076859339132</v>
      </c>
      <c r="D1197" s="10"/>
      <c r="E1197" s="10">
        <f t="shared" si="89"/>
        <v>7583.494374644126</v>
      </c>
      <c r="F1197" s="10">
        <f t="shared" si="94"/>
        <v>8.933597497675764</v>
      </c>
      <c r="G1197" s="12">
        <f t="shared" si="90"/>
        <v>13.107685933913217</v>
      </c>
      <c r="H1197" s="13">
        <f t="shared" si="98"/>
        <v>0.10700836380429711</v>
      </c>
      <c r="I1197">
        <f t="shared" si="91"/>
        <v>8.599132431742792</v>
      </c>
      <c r="J1197">
        <f t="shared" si="95"/>
        <v>5250.998152300374</v>
      </c>
      <c r="K1197">
        <f t="shared" si="96"/>
        <v>0.00019043998321765105</v>
      </c>
      <c r="M1197" s="15">
        <f t="shared" si="92"/>
        <v>-0.006508363804297118</v>
      </c>
      <c r="N1197" s="19">
        <f t="shared" si="93"/>
        <v>-0.06475983884872755</v>
      </c>
    </row>
    <row r="1198" spans="1:14" ht="15.75" hidden="1" outlineLevel="1">
      <c r="A1198" s="13">
        <v>0.10099999999999999</v>
      </c>
      <c r="B1198" s="1">
        <v>818</v>
      </c>
      <c r="C1198" s="11">
        <f t="shared" si="97"/>
        <v>831.3620999349184</v>
      </c>
      <c r="D1198" s="10"/>
      <c r="E1198" s="10">
        <f t="shared" si="89"/>
        <v>7440.601714442007</v>
      </c>
      <c r="F1198" s="10">
        <f t="shared" si="94"/>
        <v>8.914572593389089</v>
      </c>
      <c r="G1198" s="12">
        <f t="shared" si="90"/>
        <v>13.362099934918433</v>
      </c>
      <c r="H1198" s="13">
        <f t="shared" si="98"/>
        <v>0.10772297316170139</v>
      </c>
      <c r="I1198">
        <f t="shared" si="91"/>
        <v>8.573615718295484</v>
      </c>
      <c r="J1198">
        <f t="shared" si="95"/>
        <v>5118.729331441574</v>
      </c>
      <c r="K1198">
        <f t="shared" si="96"/>
        <v>0.00019536098419143657</v>
      </c>
      <c r="M1198" s="15">
        <f t="shared" si="92"/>
        <v>-0.0067229731617013955</v>
      </c>
      <c r="N1198" s="19">
        <f t="shared" si="93"/>
        <v>-0.06656409070991481</v>
      </c>
    </row>
    <row r="1199" spans="1:14" ht="15.75" hidden="1" outlineLevel="1">
      <c r="A1199" s="13">
        <v>0.10149999999999999</v>
      </c>
      <c r="B1199" s="1">
        <v>817</v>
      </c>
      <c r="C1199" s="11">
        <f t="shared" si="97"/>
        <v>830.6201939647976</v>
      </c>
      <c r="D1199" s="10"/>
      <c r="E1199" s="10">
        <f t="shared" si="89"/>
        <v>7301.08733924224</v>
      </c>
      <c r="F1199" s="10">
        <f t="shared" si="94"/>
        <v>8.89564159134467</v>
      </c>
      <c r="G1199" s="12">
        <f t="shared" si="90"/>
        <v>13.620193964797636</v>
      </c>
      <c r="H1199" s="13">
        <f t="shared" si="98"/>
        <v>0.10844235124957882</v>
      </c>
      <c r="I1199">
        <f t="shared" si="91"/>
        <v>8.548099004848176</v>
      </c>
      <c r="J1199">
        <f t="shared" si="95"/>
        <v>4989.7928798196035</v>
      </c>
      <c r="K1199">
        <f t="shared" si="96"/>
        <v>0.00020040911999460648</v>
      </c>
      <c r="M1199" s="15">
        <f t="shared" si="92"/>
        <v>-0.006942351249578829</v>
      </c>
      <c r="N1199" s="19">
        <f t="shared" si="93"/>
        <v>-0.06839754925693428</v>
      </c>
    </row>
    <row r="1200" spans="1:14" ht="15.75" hidden="1" outlineLevel="1">
      <c r="A1200" s="13">
        <v>0.102</v>
      </c>
      <c r="B1200" s="1">
        <v>816</v>
      </c>
      <c r="C1200" s="11">
        <f t="shared" si="97"/>
        <v>829.8819318294331</v>
      </c>
      <c r="D1200" s="10"/>
      <c r="E1200" s="10">
        <f aca="true" t="shared" si="99" ref="E1200:E1263">(1/(0.9674*A1200)^3.833)</f>
        <v>7164.855323098058</v>
      </c>
      <c r="F1200" s="10">
        <f t="shared" si="94"/>
        <v>8.876803567987576</v>
      </c>
      <c r="G1200" s="12">
        <f aca="true" t="shared" si="100" ref="G1200:G1263">C1200-B1200</f>
        <v>13.881931829433142</v>
      </c>
      <c r="H1200" s="13">
        <f t="shared" si="98"/>
        <v>0.10916652977682403</v>
      </c>
      <c r="I1200">
        <f aca="true" t="shared" si="101" ref="I1200:I1263">(B1200-482)/39.19</f>
        <v>8.522582291400868</v>
      </c>
      <c r="J1200">
        <f t="shared" si="95"/>
        <v>4864.104842012026</v>
      </c>
      <c r="K1200">
        <f t="shared" si="96"/>
        <v>0.00020558767388458515</v>
      </c>
      <c r="M1200" s="15">
        <f aca="true" t="shared" si="102" ref="M1200:M1263">A1200-H1200</f>
        <v>-0.0071665297768240405</v>
      </c>
      <c r="N1200" s="19">
        <f aca="true" t="shared" si="103" ref="N1200:N1263">M1200/A1200</f>
        <v>-0.07026009585121609</v>
      </c>
    </row>
    <row r="1201" spans="1:14" ht="15.75" hidden="1" outlineLevel="1">
      <c r="A1201" s="13">
        <v>0.1025</v>
      </c>
      <c r="B1201" s="1">
        <v>815</v>
      </c>
      <c r="C1201" s="11">
        <f t="shared" si="97"/>
        <v>829.1472778654368</v>
      </c>
      <c r="D1201" s="10"/>
      <c r="E1201" s="10">
        <f t="shared" si="99"/>
        <v>7031.8129153566915</v>
      </c>
      <c r="F1201" s="10">
        <f aca="true" t="shared" si="104" ref="F1201:F1264">LN(E1201-1)</f>
        <v>8.858057613305352</v>
      </c>
      <c r="G1201" s="12">
        <f t="shared" si="100"/>
        <v>14.147277865436763</v>
      </c>
      <c r="H1201" s="13">
        <f t="shared" si="98"/>
        <v>0.10989554065945337</v>
      </c>
      <c r="I1201">
        <f t="shared" si="101"/>
        <v>8.49706557795356</v>
      </c>
      <c r="J1201">
        <f aca="true" t="shared" si="105" ref="J1201:J1264">(EXP(I1201)+1)*0.9674</f>
        <v>4741.583377762056</v>
      </c>
      <c r="K1201">
        <f aca="true" t="shared" si="106" ref="K1201:K1264">1/J1201</f>
        <v>0.00021090001384136417</v>
      </c>
      <c r="M1201" s="15">
        <f t="shared" si="102"/>
        <v>-0.007395540659453373</v>
      </c>
      <c r="N1201" s="19">
        <f t="shared" si="103"/>
        <v>-0.072151616189789</v>
      </c>
    </row>
    <row r="1202" spans="1:14" ht="15.75" hidden="1" outlineLevel="1">
      <c r="A1202" s="13">
        <v>0.103</v>
      </c>
      <c r="B1202" s="1">
        <v>814</v>
      </c>
      <c r="C1202" s="11">
        <f t="shared" si="97"/>
        <v>828.4161969298182</v>
      </c>
      <c r="D1202" s="10"/>
      <c r="E1202" s="10">
        <f t="shared" si="99"/>
        <v>6901.870420751603</v>
      </c>
      <c r="F1202" s="10">
        <f t="shared" si="104"/>
        <v>8.839402830564383</v>
      </c>
      <c r="G1202" s="12">
        <f t="shared" si="100"/>
        <v>14.41619692981817</v>
      </c>
      <c r="H1202" s="13">
        <f t="shared" si="98"/>
        <v>0.11062941602183571</v>
      </c>
      <c r="I1202">
        <f t="shared" si="101"/>
        <v>8.471548864506252</v>
      </c>
      <c r="J1202">
        <f t="shared" si="105"/>
        <v>4622.148708689265</v>
      </c>
      <c r="K1202">
        <f t="shared" si="106"/>
        <v>0.0002163495947501821</v>
      </c>
      <c r="M1202" s="15">
        <f t="shared" si="102"/>
        <v>-0.007629416021835714</v>
      </c>
      <c r="N1202" s="19">
        <f t="shared" si="103"/>
        <v>-0.07407200021199722</v>
      </c>
    </row>
    <row r="1203" spans="1:14" ht="15.75" hidden="1" outlineLevel="1">
      <c r="A1203" s="13">
        <v>0.1035</v>
      </c>
      <c r="B1203" s="1">
        <v>813</v>
      </c>
      <c r="C1203" s="11">
        <f t="shared" si="97"/>
        <v>827.6886543899036</v>
      </c>
      <c r="D1203" s="10"/>
      <c r="E1203" s="10">
        <f t="shared" si="99"/>
        <v>6774.94108457625</v>
      </c>
      <c r="F1203" s="10">
        <f t="shared" si="104"/>
        <v>8.820838336052658</v>
      </c>
      <c r="G1203" s="12">
        <f t="shared" si="100"/>
        <v>14.688654389903604</v>
      </c>
      <c r="H1203" s="13">
        <f t="shared" si="98"/>
        <v>0.11136818819792638</v>
      </c>
      <c r="I1203">
        <f t="shared" si="101"/>
        <v>8.446032151058944</v>
      </c>
      <c r="J1203">
        <f t="shared" si="105"/>
        <v>4505.72306634284</v>
      </c>
      <c r="K1203">
        <f t="shared" si="106"/>
        <v>0.0002219399606402508</v>
      </c>
      <c r="M1203" s="15">
        <f t="shared" si="102"/>
        <v>-0.007868188197926382</v>
      </c>
      <c r="N1203" s="19">
        <f t="shared" si="103"/>
        <v>-0.07602114200895055</v>
      </c>
    </row>
    <row r="1204" spans="1:14" ht="15.75" hidden="1" outlineLevel="1">
      <c r="A1204" s="13">
        <v>0.104</v>
      </c>
      <c r="B1204" s="1">
        <v>812</v>
      </c>
      <c r="C1204" s="11">
        <f t="shared" si="97"/>
        <v>826.964616113497</v>
      </c>
      <c r="D1204" s="10"/>
      <c r="E1204" s="10">
        <f t="shared" si="99"/>
        <v>6650.94098270096</v>
      </c>
      <c r="F1204" s="10">
        <f t="shared" si="104"/>
        <v>8.802363258828708</v>
      </c>
      <c r="G1204" s="12">
        <f t="shared" si="100"/>
        <v>14.964616113496959</v>
      </c>
      <c r="H1204" s="13">
        <f t="shared" si="98"/>
        <v>0.11211188973250452</v>
      </c>
      <c r="I1204">
        <f t="shared" si="101"/>
        <v>8.420515437611636</v>
      </c>
      <c r="J1204">
        <f t="shared" si="105"/>
        <v>4392.230641563597</v>
      </c>
      <c r="K1204">
        <f t="shared" si="106"/>
        <v>0.0002276747469809574</v>
      </c>
      <c r="M1204" s="15">
        <f t="shared" si="102"/>
        <v>-0.008111889732504526</v>
      </c>
      <c r="N1204" s="19">
        <f t="shared" si="103"/>
        <v>-0.07799893973562044</v>
      </c>
    </row>
    <row r="1205" spans="1:14" ht="15.75" hidden="1" outlineLevel="1">
      <c r="A1205" s="13">
        <v>0.1045</v>
      </c>
      <c r="B1205" s="1">
        <v>811</v>
      </c>
      <c r="C1205" s="11">
        <f t="shared" si="97"/>
        <v>826.2440484592778</v>
      </c>
      <c r="D1205" s="10"/>
      <c r="E1205" s="10">
        <f t="shared" si="99"/>
        <v>6529.788916206444</v>
      </c>
      <c r="F1205" s="10">
        <f t="shared" si="104"/>
        <v>8.783976740476598</v>
      </c>
      <c r="G1205" s="12">
        <f t="shared" si="100"/>
        <v>15.244048459277792</v>
      </c>
      <c r="H1205" s="13">
        <f t="shared" si="98"/>
        <v>0.11286055338241323</v>
      </c>
      <c r="I1205">
        <f t="shared" si="101"/>
        <v>8.394998724164328</v>
      </c>
      <c r="J1205">
        <f t="shared" si="105"/>
        <v>4281.59753512175</v>
      </c>
      <c r="K1205">
        <f t="shared" si="106"/>
        <v>0.00023355768303700788</v>
      </c>
      <c r="M1205" s="15">
        <f t="shared" si="102"/>
        <v>-0.008360553382413233</v>
      </c>
      <c r="N1205" s="19">
        <f t="shared" si="103"/>
        <v>-0.08000529552548548</v>
      </c>
    </row>
    <row r="1206" spans="1:14" ht="15.75" hidden="1" outlineLevel="1">
      <c r="A1206" s="13">
        <v>0.105</v>
      </c>
      <c r="B1206" s="1">
        <v>810</v>
      </c>
      <c r="C1206" s="11">
        <f t="shared" si="97"/>
        <v>825.5269182674274</v>
      </c>
      <c r="D1206" s="10"/>
      <c r="E1206" s="10">
        <f t="shared" si="99"/>
        <v>6411.406310419308</v>
      </c>
      <c r="F1206" s="10">
        <f t="shared" si="104"/>
        <v>8.765677934866737</v>
      </c>
      <c r="G1206" s="12">
        <f t="shared" si="100"/>
        <v>15.52691826742739</v>
      </c>
      <c r="H1206" s="13">
        <f t="shared" si="98"/>
        <v>0.11361421211780239</v>
      </c>
      <c r="I1206">
        <f t="shared" si="101"/>
        <v>8.36948201071702</v>
      </c>
      <c r="J1206">
        <f t="shared" si="105"/>
        <v>4173.751709598327</v>
      </c>
      <c r="K1206">
        <f t="shared" si="106"/>
        <v>0.00023959259428401358</v>
      </c>
      <c r="M1206" s="15">
        <f t="shared" si="102"/>
        <v>-0.008614212117802389</v>
      </c>
      <c r="N1206" s="19">
        <f t="shared" si="103"/>
        <v>-0.0820401154076418</v>
      </c>
    </row>
    <row r="1207" spans="1:14" ht="15.75" hidden="1" outlineLevel="1">
      <c r="A1207" s="13">
        <v>0.1055</v>
      </c>
      <c r="B1207" s="1">
        <v>809</v>
      </c>
      <c r="C1207" s="11">
        <f t="shared" si="97"/>
        <v>824.8131928504786</v>
      </c>
      <c r="D1207" s="10"/>
      <c r="E1207" s="10">
        <f t="shared" si="99"/>
        <v>6295.7171181458425</v>
      </c>
      <c r="F1207" s="10">
        <f t="shared" si="104"/>
        <v>8.747466007922394</v>
      </c>
      <c r="G1207" s="12">
        <f t="shared" si="100"/>
        <v>15.813192850478572</v>
      </c>
      <c r="H1207" s="13">
        <f t="shared" si="98"/>
        <v>0.11437289912337424</v>
      </c>
      <c r="I1207">
        <f t="shared" si="101"/>
        <v>8.343965297269712</v>
      </c>
      <c r="J1207">
        <f t="shared" si="105"/>
        <v>4068.6229424788503</v>
      </c>
      <c r="K1207">
        <f t="shared" si="106"/>
        <v>0.000245783404886062</v>
      </c>
      <c r="M1207" s="15">
        <f t="shared" si="102"/>
        <v>-0.008872899123374245</v>
      </c>
      <c r="N1207" s="19">
        <f t="shared" si="103"/>
        <v>-0.08410330922629616</v>
      </c>
    </row>
    <row r="1208" spans="1:14" ht="15.75" hidden="1" outlineLevel="1">
      <c r="A1208" s="13">
        <v>0.106</v>
      </c>
      <c r="B1208" s="1">
        <v>808</v>
      </c>
      <c r="C1208" s="11">
        <f t="shared" si="97"/>
        <v>824.1028399843808</v>
      </c>
      <c r="D1208" s="10"/>
      <c r="E1208" s="10">
        <f t="shared" si="99"/>
        <v>6182.647726910475</v>
      </c>
      <c r="F1208" s="10">
        <f t="shared" si="104"/>
        <v>8.729340137391704</v>
      </c>
      <c r="G1208" s="12">
        <f t="shared" si="100"/>
        <v>16.102839984380807</v>
      </c>
      <c r="H1208" s="13">
        <f t="shared" si="98"/>
        <v>0.11513664779963154</v>
      </c>
      <c r="I1208">
        <f t="shared" si="101"/>
        <v>8.318448583822404</v>
      </c>
      <c r="J1208">
        <f t="shared" si="105"/>
        <v>3966.142780428809</v>
      </c>
      <c r="K1208">
        <f t="shared" si="106"/>
        <v>0.0002521341402368481</v>
      </c>
      <c r="M1208" s="15">
        <f t="shared" si="102"/>
        <v>-0.00913664779963154</v>
      </c>
      <c r="N1208" s="19">
        <f t="shared" si="103"/>
        <v>-0.0861947905625617</v>
      </c>
    </row>
    <row r="1209" spans="1:14" ht="15.75" hidden="1" outlineLevel="1">
      <c r="A1209" s="13">
        <v>0.1065</v>
      </c>
      <c r="B1209" s="1">
        <v>807</v>
      </c>
      <c r="C1209" s="11">
        <f t="shared" si="97"/>
        <v>823.3958278997764</v>
      </c>
      <c r="D1209" s="10"/>
      <c r="E1209" s="10">
        <f t="shared" si="99"/>
        <v>6072.126870015546</v>
      </c>
      <c r="F1209" s="10">
        <f t="shared" si="104"/>
        <v>8.711299512625068</v>
      </c>
      <c r="G1209" s="12">
        <f t="shared" si="100"/>
        <v>16.39582789977635</v>
      </c>
      <c r="H1209" s="13">
        <f t="shared" si="98"/>
        <v>0.11590549176412797</v>
      </c>
      <c r="I1209">
        <f t="shared" si="101"/>
        <v>8.292931870375096</v>
      </c>
      <c r="J1209">
        <f t="shared" si="105"/>
        <v>3866.244494721081</v>
      </c>
      <c r="K1209">
        <f t="shared" si="106"/>
        <v>0.00025864892956598755</v>
      </c>
      <c r="M1209" s="15">
        <f t="shared" si="102"/>
        <v>-0.009405491764127971</v>
      </c>
      <c r="N1209" s="19">
        <f t="shared" si="103"/>
        <v>-0.08831447665847861</v>
      </c>
    </row>
    <row r="1210" spans="1:14" ht="15.75" hidden="1" outlineLevel="1">
      <c r="A1210" s="13">
        <v>0.107</v>
      </c>
      <c r="B1210" s="1">
        <v>806</v>
      </c>
      <c r="C1210" s="11">
        <f t="shared" si="97"/>
        <v>822.6921252734803</v>
      </c>
      <c r="D1210" s="10"/>
      <c r="E1210" s="10">
        <f t="shared" si="99"/>
        <v>5964.085541247756</v>
      </c>
      <c r="F1210" s="10">
        <f t="shared" si="104"/>
        <v>8.693343334357753</v>
      </c>
      <c r="G1210" s="12">
        <f t="shared" si="100"/>
        <v>16.692125273480315</v>
      </c>
      <c r="H1210" s="13">
        <f t="shared" si="98"/>
        <v>0.11667946485272052</v>
      </c>
      <c r="I1210">
        <f t="shared" si="101"/>
        <v>8.267415156927788</v>
      </c>
      <c r="J1210">
        <f t="shared" si="105"/>
        <v>3768.8630377863246</v>
      </c>
      <c r="K1210">
        <f t="shared" si="106"/>
        <v>0.00026533200861216725</v>
      </c>
      <c r="M1210" s="15">
        <f t="shared" si="102"/>
        <v>-0.009679464852720518</v>
      </c>
      <c r="N1210" s="19">
        <f t="shared" si="103"/>
        <v>-0.09046228834318241</v>
      </c>
    </row>
    <row r="1211" spans="1:14" ht="15.75" hidden="1" outlineLevel="1">
      <c r="A1211" s="13">
        <v>0.1075</v>
      </c>
      <c r="B1211" s="1">
        <v>805</v>
      </c>
      <c r="C1211" s="11">
        <f t="shared" si="97"/>
        <v>821.9917012201594</v>
      </c>
      <c r="D1211" s="10"/>
      <c r="E1211" s="10">
        <f t="shared" si="99"/>
        <v>5858.456913065647</v>
      </c>
      <c r="F1211" s="10">
        <f t="shared" si="104"/>
        <v>8.67547081449756</v>
      </c>
      <c r="G1211" s="12">
        <f t="shared" si="100"/>
        <v>16.99170122015937</v>
      </c>
      <c r="H1211" s="13">
        <f t="shared" si="98"/>
        <v>0.11745860112082365</v>
      </c>
      <c r="I1211">
        <f t="shared" si="101"/>
        <v>8.24189844348048</v>
      </c>
      <c r="J1211">
        <f t="shared" si="105"/>
        <v>3673.9350008580373</v>
      </c>
      <c r="K1211">
        <f t="shared" si="106"/>
        <v>0.0002721877223648357</v>
      </c>
      <c r="M1211" s="15">
        <f t="shared" si="102"/>
        <v>-0.009958601120823654</v>
      </c>
      <c r="N1211" s="19">
        <f t="shared" si="103"/>
        <v>-0.09263814996115027</v>
      </c>
    </row>
    <row r="1212" spans="1:14" ht="15.75" hidden="1" outlineLevel="1">
      <c r="A1212" s="13">
        <v>0.108</v>
      </c>
      <c r="B1212" s="1">
        <v>804</v>
      </c>
      <c r="C1212" s="11">
        <f t="shared" si="97"/>
        <v>821.2945252842032</v>
      </c>
      <c r="D1212" s="10"/>
      <c r="E1212" s="10">
        <f t="shared" si="99"/>
        <v>5755.176258110788</v>
      </c>
      <c r="F1212" s="10">
        <f t="shared" si="104"/>
        <v>8.65768117591741</v>
      </c>
      <c r="G1212" s="12">
        <f t="shared" si="100"/>
        <v>17.294525284203246</v>
      </c>
      <c r="H1212" s="13">
        <f t="shared" si="98"/>
        <v>0.11824293484466607</v>
      </c>
      <c r="I1212">
        <f t="shared" si="101"/>
        <v>8.216381730033172</v>
      </c>
      <c r="J1212">
        <f t="shared" si="105"/>
        <v>3581.3985726846972</v>
      </c>
      <c r="K1212">
        <f t="shared" si="106"/>
        <v>0.00027922052787617474</v>
      </c>
      <c r="M1212" s="15">
        <f t="shared" si="102"/>
        <v>-0.010242934844666068</v>
      </c>
      <c r="N1212" s="19">
        <f t="shared" si="103"/>
        <v>-0.0948419893024636</v>
      </c>
    </row>
    <row r="1213" spans="1:14" ht="15.75" hidden="1" outlineLevel="1">
      <c r="A1213" s="13">
        <v>0.1085</v>
      </c>
      <c r="B1213" s="1">
        <v>803</v>
      </c>
      <c r="C1213" s="11">
        <f t="shared" si="97"/>
        <v>820.6005674317855</v>
      </c>
      <c r="D1213" s="10"/>
      <c r="E1213" s="10">
        <f t="shared" si="99"/>
        <v>5654.180873892979</v>
      </c>
      <c r="F1213" s="10">
        <f t="shared" si="104"/>
        <v>8.639973652252756</v>
      </c>
      <c r="G1213" s="12">
        <f t="shared" si="100"/>
        <v>17.60056743178552</v>
      </c>
      <c r="H1213" s="13">
        <f t="shared" si="98"/>
        <v>0.11903250052254782</v>
      </c>
      <c r="I1213">
        <f t="shared" si="101"/>
        <v>8.190865016585864</v>
      </c>
      <c r="J1213">
        <f t="shared" si="105"/>
        <v>3491.19349928211</v>
      </c>
      <c r="K1213">
        <f t="shared" si="106"/>
        <v>0.00028643499714513926</v>
      </c>
      <c r="M1213" s="15">
        <f t="shared" si="102"/>
        <v>-0.010532500522547825</v>
      </c>
      <c r="N1213" s="19">
        <f t="shared" si="103"/>
        <v>-0.097073737535003</v>
      </c>
    </row>
    <row r="1214" spans="1:14" ht="15.75" hidden="1" outlineLevel="1">
      <c r="A1214" s="13">
        <v>0.109</v>
      </c>
      <c r="B1214" s="1">
        <v>802</v>
      </c>
      <c r="C1214" s="11">
        <f t="shared" si="97"/>
        <v>819.9097980431037</v>
      </c>
      <c r="D1214" s="10"/>
      <c r="E1214" s="10">
        <f t="shared" si="99"/>
        <v>5555.410010507107</v>
      </c>
      <c r="F1214" s="10">
        <f t="shared" si="104"/>
        <v>8.62234748770359</v>
      </c>
      <c r="G1214" s="12">
        <f t="shared" si="100"/>
        <v>17.909798043103706</v>
      </c>
      <c r="H1214" s="13">
        <f t="shared" si="98"/>
        <v>0.11982733287609965</v>
      </c>
      <c r="I1214">
        <f t="shared" si="101"/>
        <v>8.165348303138556</v>
      </c>
      <c r="J1214">
        <f t="shared" si="105"/>
        <v>3403.2610446997487</v>
      </c>
      <c r="K1214">
        <f t="shared" si="106"/>
        <v>0.00029383582007539615</v>
      </c>
      <c r="M1214" s="15">
        <f t="shared" si="102"/>
        <v>-0.010827332876099646</v>
      </c>
      <c r="N1214" s="19">
        <f t="shared" si="103"/>
        <v>-0.09933332913852887</v>
      </c>
    </row>
    <row r="1215" spans="1:14" ht="15.75" hidden="1" outlineLevel="1">
      <c r="A1215" s="13">
        <v>0.1095</v>
      </c>
      <c r="B1215" s="1">
        <v>801</v>
      </c>
      <c r="C1215" s="11">
        <f t="shared" si="97"/>
        <v>819.2221879048006</v>
      </c>
      <c r="D1215" s="10"/>
      <c r="E1215" s="10">
        <f t="shared" si="99"/>
        <v>5458.804801246745</v>
      </c>
      <c r="F1215" s="10">
        <f t="shared" si="104"/>
        <v>8.604801936841046</v>
      </c>
      <c r="G1215" s="12">
        <f t="shared" si="100"/>
        <v>18.22218790480065</v>
      </c>
      <c r="H1215" s="13">
        <f t="shared" si="98"/>
        <v>0.12062746685154281</v>
      </c>
      <c r="I1215">
        <f t="shared" si="101"/>
        <v>8.139831589691248</v>
      </c>
      <c r="J1215">
        <f t="shared" si="105"/>
        <v>3317.543952775545</v>
      </c>
      <c r="K1215">
        <f t="shared" si="106"/>
        <v>0.000301427807509038</v>
      </c>
      <c r="M1215" s="15">
        <f t="shared" si="102"/>
        <v>-0.011127466851542811</v>
      </c>
      <c r="N1215" s="19">
        <f t="shared" si="103"/>
        <v>-0.10162070184057362</v>
      </c>
    </row>
    <row r="1216" spans="1:14" ht="15.75" collapsed="1">
      <c r="A1216" s="13">
        <v>0.11</v>
      </c>
      <c r="B1216" s="1">
        <v>800</v>
      </c>
      <c r="C1216" s="11">
        <f t="shared" si="97"/>
        <v>818.5377082025555</v>
      </c>
      <c r="D1216" s="10"/>
      <c r="E1216" s="10">
        <f t="shared" si="99"/>
        <v>5364.308195985461</v>
      </c>
      <c r="F1216" s="10">
        <f t="shared" si="104"/>
        <v>8.58733626441836</v>
      </c>
      <c r="G1216" s="12">
        <f t="shared" si="100"/>
        <v>18.53770820255545</v>
      </c>
      <c r="H1216" s="13">
        <f t="shared" si="98"/>
        <v>0.12143293762095025</v>
      </c>
      <c r="I1216">
        <f t="shared" si="101"/>
        <v>8.11431487624394</v>
      </c>
      <c r="J1216">
        <f t="shared" si="105"/>
        <v>3233.98640985423</v>
      </c>
      <c r="K1216">
        <f t="shared" si="106"/>
        <v>0.0003092158943379958</v>
      </c>
      <c r="M1216" s="15">
        <f t="shared" si="102"/>
        <v>-0.011432937620950254</v>
      </c>
      <c r="N1216" s="19">
        <f t="shared" si="103"/>
        <v>-0.10393579655409321</v>
      </c>
    </row>
    <row r="1217" spans="1:14" ht="15.75" hidden="1" outlineLevel="1">
      <c r="A1217" s="13">
        <v>0.11119999999999935</v>
      </c>
      <c r="B1217" s="1">
        <v>799</v>
      </c>
      <c r="C1217" s="11">
        <f t="shared" si="97"/>
        <v>816.9075598205034</v>
      </c>
      <c r="D1217" s="10"/>
      <c r="E1217" s="10">
        <f t="shared" si="99"/>
        <v>5145.792079361607</v>
      </c>
      <c r="F1217" s="10">
        <f t="shared" si="104"/>
        <v>8.545740235276941</v>
      </c>
      <c r="G1217" s="12">
        <f t="shared" si="100"/>
        <v>17.907559820503366</v>
      </c>
      <c r="H1217" s="13">
        <f t="shared" si="98"/>
        <v>0.12224378058350821</v>
      </c>
      <c r="I1217">
        <f t="shared" si="101"/>
        <v>8.088798162796632</v>
      </c>
      <c r="J1217">
        <f t="shared" si="105"/>
        <v>3152.5340084449367</v>
      </c>
      <c r="K1217">
        <f t="shared" si="106"/>
        <v>0.00031720514269512165</v>
      </c>
      <c r="M1217" s="15">
        <f t="shared" si="102"/>
        <v>-0.011043780583508855</v>
      </c>
      <c r="N1217" s="19">
        <f t="shared" si="103"/>
        <v>-0.09931457359270611</v>
      </c>
    </row>
    <row r="1218" spans="1:14" ht="15.75" hidden="1" outlineLevel="1">
      <c r="A1218" s="13">
        <v>0.11239999999999936</v>
      </c>
      <c r="B1218" s="1">
        <v>798</v>
      </c>
      <c r="C1218" s="11">
        <f aca="true" t="shared" si="107" ref="C1218:C1281">39.19*F1218+482</f>
        <v>815.2948959306937</v>
      </c>
      <c r="D1218" s="10"/>
      <c r="E1218" s="10">
        <f t="shared" si="99"/>
        <v>4938.3812234694915</v>
      </c>
      <c r="F1218" s="10">
        <f t="shared" si="104"/>
        <v>8.504590352913848</v>
      </c>
      <c r="G1218" s="12">
        <f t="shared" si="100"/>
        <v>17.294895930693656</v>
      </c>
      <c r="H1218" s="13">
        <f t="shared" si="98"/>
        <v>0.1230600313667779</v>
      </c>
      <c r="I1218">
        <f t="shared" si="101"/>
        <v>8.063281449349324</v>
      </c>
      <c r="J1218">
        <f t="shared" si="105"/>
        <v>3073.133711794421</v>
      </c>
      <c r="K1218">
        <f t="shared" si="106"/>
        <v>0.0003254007452269606</v>
      </c>
      <c r="M1218" s="15">
        <f t="shared" si="102"/>
        <v>-0.010660031366778538</v>
      </c>
      <c r="N1218" s="19">
        <f t="shared" si="103"/>
        <v>-0.09484013671511209</v>
      </c>
    </row>
    <row r="1219" spans="1:14" ht="15.75" hidden="1" outlineLevel="1">
      <c r="A1219" s="13">
        <v>0.11359999999999937</v>
      </c>
      <c r="B1219" s="1">
        <v>797</v>
      </c>
      <c r="C1219" s="11">
        <f t="shared" si="107"/>
        <v>813.6993447742127</v>
      </c>
      <c r="D1219" s="10"/>
      <c r="E1219" s="10">
        <f t="shared" si="99"/>
        <v>4741.401573571816</v>
      </c>
      <c r="F1219" s="10">
        <f t="shared" si="104"/>
        <v>8.463877131263402</v>
      </c>
      <c r="G1219" s="12">
        <f t="shared" si="100"/>
        <v>16.699344774212705</v>
      </c>
      <c r="H1219" s="13">
        <f t="shared" si="98"/>
        <v>0.12388172582795788</v>
      </c>
      <c r="I1219">
        <f t="shared" si="101"/>
        <v>8.037764735902016</v>
      </c>
      <c r="J1219">
        <f t="shared" si="105"/>
        <v>2995.733819352814</v>
      </c>
      <c r="K1219">
        <f t="shared" si="106"/>
        <v>0.0003338080284502833</v>
      </c>
      <c r="M1219" s="15">
        <f t="shared" si="102"/>
        <v>-0.010281725827958513</v>
      </c>
      <c r="N1219" s="19">
        <f t="shared" si="103"/>
        <v>-0.0905081498940015</v>
      </c>
    </row>
    <row r="1220" spans="1:14" ht="15.75" hidden="1" outlineLevel="1">
      <c r="A1220" s="13">
        <v>0.11479999999999937</v>
      </c>
      <c r="B1220" s="1">
        <v>796</v>
      </c>
      <c r="C1220" s="11">
        <f t="shared" si="107"/>
        <v>812.1205463040144</v>
      </c>
      <c r="D1220" s="10"/>
      <c r="E1220" s="10">
        <f t="shared" si="99"/>
        <v>4554.226507246912</v>
      </c>
      <c r="F1220" s="10">
        <f t="shared" si="104"/>
        <v>8.423591383108304</v>
      </c>
      <c r="G1220" s="12">
        <f t="shared" si="100"/>
        <v>16.120546304014397</v>
      </c>
      <c r="H1220" s="13">
        <f t="shared" si="98"/>
        <v>0.12470890005514594</v>
      </c>
      <c r="I1220">
        <f t="shared" si="101"/>
        <v>8.012248022454708</v>
      </c>
      <c r="J1220">
        <f t="shared" si="105"/>
        <v>2920.283933109431</v>
      </c>
      <c r="K1220">
        <f t="shared" si="106"/>
        <v>0.0003424324561945009</v>
      </c>
      <c r="M1220" s="15">
        <f t="shared" si="102"/>
        <v>-0.009908900055146566</v>
      </c>
      <c r="N1220" s="19">
        <f t="shared" si="103"/>
        <v>-0.08631446041068484</v>
      </c>
    </row>
    <row r="1221" spans="1:14" ht="15.75" hidden="1" outlineLevel="1">
      <c r="A1221" s="13">
        <v>0.11599999999999938</v>
      </c>
      <c r="B1221" s="1">
        <v>795</v>
      </c>
      <c r="C1221" s="11">
        <f t="shared" si="107"/>
        <v>810.5581516976811</v>
      </c>
      <c r="D1221" s="10"/>
      <c r="E1221" s="10">
        <f t="shared" si="99"/>
        <v>4376.2730472615185</v>
      </c>
      <c r="F1221" s="10">
        <f t="shared" si="104"/>
        <v>8.383724207646875</v>
      </c>
      <c r="G1221" s="12">
        <f t="shared" si="100"/>
        <v>15.558151697681069</v>
      </c>
      <c r="H1221" s="13">
        <f t="shared" si="98"/>
        <v>0.12554159036860055</v>
      </c>
      <c r="I1221">
        <f t="shared" si="101"/>
        <v>7.9867313090074</v>
      </c>
      <c r="J1221">
        <f t="shared" si="105"/>
        <v>2846.7349247767092</v>
      </c>
      <c r="K1221">
        <f t="shared" si="106"/>
        <v>0.00035127963313213555</v>
      </c>
      <c r="M1221" s="15">
        <f t="shared" si="102"/>
        <v>-0.009541590368601166</v>
      </c>
      <c r="N1221" s="19">
        <f t="shared" si="103"/>
        <v>-0.08225508938449325</v>
      </c>
    </row>
    <row r="1222" spans="1:14" ht="15.75" hidden="1" outlineLevel="1">
      <c r="A1222" s="13">
        <v>0.11719999999999939</v>
      </c>
      <c r="B1222" s="1">
        <v>794</v>
      </c>
      <c r="C1222" s="11">
        <f t="shared" si="107"/>
        <v>809.0118228952565</v>
      </c>
      <c r="D1222" s="10"/>
      <c r="E1222" s="10">
        <f t="shared" si="99"/>
        <v>4206.998411972195</v>
      </c>
      <c r="F1222" s="10">
        <f t="shared" si="104"/>
        <v>8.344266978700091</v>
      </c>
      <c r="G1222" s="12">
        <f t="shared" si="100"/>
        <v>15.0118228952565</v>
      </c>
      <c r="H1222" s="13">
        <f t="shared" si="98"/>
        <v>0.12637983332200142</v>
      </c>
      <c r="I1222">
        <f t="shared" si="101"/>
        <v>7.961214595560092</v>
      </c>
      <c r="J1222">
        <f t="shared" si="105"/>
        <v>2775.038903800917</v>
      </c>
      <c r="K1222">
        <f t="shared" si="106"/>
        <v>0.0003603553083995757</v>
      </c>
      <c r="M1222" s="15">
        <f t="shared" si="102"/>
        <v>-0.009179833322002035</v>
      </c>
      <c r="N1222" s="19">
        <f t="shared" si="103"/>
        <v>-0.07832622288397681</v>
      </c>
    </row>
    <row r="1223" spans="1:14" ht="15.75" hidden="1" outlineLevel="1">
      <c r="A1223" s="13">
        <v>0.1183999999999994</v>
      </c>
      <c r="B1223" s="1">
        <v>793</v>
      </c>
      <c r="C1223" s="11">
        <f t="shared" si="107"/>
        <v>807.4812321606214</v>
      </c>
      <c r="D1223" s="10"/>
      <c r="E1223" s="10">
        <f t="shared" si="99"/>
        <v>4045.8968701027493</v>
      </c>
      <c r="F1223" s="10">
        <f t="shared" si="104"/>
        <v>8.305211333519303</v>
      </c>
      <c r="G1223" s="12">
        <f t="shared" si="100"/>
        <v>14.481232160621403</v>
      </c>
      <c r="H1223" s="13">
        <f t="shared" si="98"/>
        <v>0.12722366570370983</v>
      </c>
      <c r="I1223">
        <f t="shared" si="101"/>
        <v>7.935697882112784</v>
      </c>
      <c r="J1223">
        <f t="shared" si="105"/>
        <v>2705.149186178792</v>
      </c>
      <c r="K1223">
        <f t="shared" si="106"/>
        <v>0.0003696653793103989</v>
      </c>
      <c r="M1223" s="15">
        <f t="shared" si="102"/>
        <v>-0.008823665703710432</v>
      </c>
      <c r="N1223" s="19">
        <f t="shared" si="103"/>
        <v>-0.07452420357863579</v>
      </c>
    </row>
    <row r="1224" spans="1:14" ht="15.75" hidden="1" outlineLevel="1">
      <c r="A1224" s="13">
        <v>0.1195999999999994</v>
      </c>
      <c r="B1224" s="1">
        <v>792</v>
      </c>
      <c r="C1224" s="11">
        <f t="shared" si="107"/>
        <v>805.966061664984</v>
      </c>
      <c r="D1224" s="10"/>
      <c r="E1224" s="10">
        <f t="shared" si="99"/>
        <v>3892.4968702968763</v>
      </c>
      <c r="F1224" s="10">
        <f t="shared" si="104"/>
        <v>8.266549162158306</v>
      </c>
      <c r="G1224" s="12">
        <f t="shared" si="100"/>
        <v>13.966061664983954</v>
      </c>
      <c r="H1224" s="13">
        <f t="shared" si="98"/>
        <v>0.12807312453802627</v>
      </c>
      <c r="I1224">
        <f t="shared" si="101"/>
        <v>7.910181168665476</v>
      </c>
      <c r="J1224">
        <f t="shared" si="105"/>
        <v>2637.020264059814</v>
      </c>
      <c r="K1224">
        <f t="shared" si="106"/>
        <v>0.0003792158951636018</v>
      </c>
      <c r="M1224" s="15">
        <f t="shared" si="102"/>
        <v>-0.008473124538026872</v>
      </c>
      <c r="N1224" s="19">
        <f t="shared" si="103"/>
        <v>-0.07084552289320162</v>
      </c>
    </row>
    <row r="1225" spans="1:14" ht="15.75" hidden="1" outlineLevel="1">
      <c r="A1225" s="13">
        <v>0.12079999999999941</v>
      </c>
      <c r="B1225" s="1">
        <v>791</v>
      </c>
      <c r="C1225" s="11">
        <f t="shared" si="107"/>
        <v>804.4660030911634</v>
      </c>
      <c r="D1225" s="10"/>
      <c r="E1225" s="10">
        <f t="shared" si="99"/>
        <v>3746.3584189855715</v>
      </c>
      <c r="F1225" s="10">
        <f t="shared" si="104"/>
        <v>8.22827259737595</v>
      </c>
      <c r="G1225" s="12">
        <f t="shared" si="100"/>
        <v>13.46600309116343</v>
      </c>
      <c r="H1225" s="13">
        <f t="shared" si="98"/>
        <v>0.1289282470864479</v>
      </c>
      <c r="I1225">
        <f t="shared" si="101"/>
        <v>7.884664455218168</v>
      </c>
      <c r="J1225">
        <f t="shared" si="105"/>
        <v>2570.6077761143138</v>
      </c>
      <c r="K1225">
        <f t="shared" si="106"/>
        <v>0.0003890130611491352</v>
      </c>
      <c r="M1225" s="15">
        <f t="shared" si="102"/>
        <v>-0.008128247086448492</v>
      </c>
      <c r="N1225" s="19">
        <f t="shared" si="103"/>
        <v>-0.06728681362954082</v>
      </c>
    </row>
    <row r="1226" spans="1:14" ht="15.75" hidden="1" outlineLevel="1">
      <c r="A1226" s="13">
        <v>0.12199999999999941</v>
      </c>
      <c r="B1226" s="1">
        <v>790</v>
      </c>
      <c r="C1226" s="11">
        <f t="shared" si="107"/>
        <v>802.9807572574323</v>
      </c>
      <c r="D1226" s="10"/>
      <c r="E1226" s="10">
        <f t="shared" si="99"/>
        <v>3607.0706828888005</v>
      </c>
      <c r="F1226" s="10">
        <f t="shared" si="104"/>
        <v>8.190374005037823</v>
      </c>
      <c r="G1226" s="12">
        <f t="shared" si="100"/>
        <v>12.980757257432288</v>
      </c>
      <c r="H1226" s="13">
        <f t="shared" si="98"/>
        <v>0.1297890708489229</v>
      </c>
      <c r="I1226">
        <f t="shared" si="101"/>
        <v>7.85914774177086</v>
      </c>
      <c r="J1226">
        <f t="shared" si="105"/>
        <v>2505.8684786481267</v>
      </c>
      <c r="K1226">
        <f t="shared" si="106"/>
        <v>0.0003990632423531992</v>
      </c>
      <c r="M1226" s="15">
        <f t="shared" si="102"/>
        <v>-0.007789070848923496</v>
      </c>
      <c r="N1226" s="19">
        <f t="shared" si="103"/>
        <v>-0.06384484302396339</v>
      </c>
    </row>
    <row r="1227" spans="1:14" ht="15.75" hidden="1" outlineLevel="1">
      <c r="A1227" s="13">
        <v>0.12319999999999942</v>
      </c>
      <c r="B1227" s="1">
        <v>789</v>
      </c>
      <c r="C1227" s="11">
        <f t="shared" si="107"/>
        <v>801.510033759768</v>
      </c>
      <c r="D1227" s="10"/>
      <c r="E1227" s="10">
        <f t="shared" si="99"/>
        <v>3474.2497949349217</v>
      </c>
      <c r="F1227" s="10">
        <f t="shared" si="104"/>
        <v>8.152845974987702</v>
      </c>
      <c r="G1227" s="12">
        <f t="shared" si="100"/>
        <v>12.510033759768021</v>
      </c>
      <c r="H1227" s="13">
        <f t="shared" si="98"/>
        <v>0.13065563356510282</v>
      </c>
      <c r="I1227">
        <f t="shared" si="101"/>
        <v>7.833631028323552</v>
      </c>
      <c r="J1227">
        <f t="shared" si="105"/>
        <v>2442.76021744498</v>
      </c>
      <c r="K1227">
        <f t="shared" si="106"/>
        <v>0.00040937296786581703</v>
      </c>
      <c r="M1227" s="15">
        <f t="shared" si="102"/>
        <v>-0.007455633565103398</v>
      </c>
      <c r="N1227" s="19">
        <f t="shared" si="103"/>
        <v>-0.06051650621025514</v>
      </c>
    </row>
    <row r="1228" spans="1:14" ht="15.75" hidden="1" outlineLevel="1">
      <c r="A1228" s="13">
        <v>0.12439999999999943</v>
      </c>
      <c r="B1228" s="1">
        <v>788</v>
      </c>
      <c r="C1228" s="11">
        <f t="shared" si="107"/>
        <v>800.053550631445</v>
      </c>
      <c r="D1228" s="10"/>
      <c r="E1228" s="10">
        <f t="shared" si="99"/>
        <v>3347.5368445679605</v>
      </c>
      <c r="F1228" s="10">
        <f t="shared" si="104"/>
        <v>8.115681312361446</v>
      </c>
      <c r="G1228" s="12">
        <f t="shared" si="100"/>
        <v>12.053550631444978</v>
      </c>
      <c r="H1228" s="13">
        <f t="shared" si="98"/>
        <v>0.1315279732155926</v>
      </c>
      <c r="I1228">
        <f t="shared" si="101"/>
        <v>7.808114314876244</v>
      </c>
      <c r="J1228">
        <f t="shared" si="105"/>
        <v>2381.2419003182813</v>
      </c>
      <c r="K1228">
        <f t="shared" si="106"/>
        <v>0.0004199489349932647</v>
      </c>
      <c r="M1228" s="15">
        <f t="shared" si="102"/>
        <v>-0.007127973215593164</v>
      </c>
      <c r="N1228" s="19">
        <f t="shared" si="103"/>
        <v>-0.05729882006103856</v>
      </c>
    </row>
    <row r="1229" spans="1:14" ht="15.75" hidden="1" outlineLevel="1">
      <c r="A1229" s="13">
        <v>0.12559999999999943</v>
      </c>
      <c r="B1229" s="1">
        <v>787</v>
      </c>
      <c r="C1229" s="11">
        <f t="shared" si="107"/>
        <v>798.611034018965</v>
      </c>
      <c r="D1229" s="10"/>
      <c r="E1229" s="10">
        <f t="shared" si="99"/>
        <v>3226.5960353555997</v>
      </c>
      <c r="F1229" s="10">
        <f t="shared" si="104"/>
        <v>8.078873029317812</v>
      </c>
      <c r="G1229" s="12">
        <f t="shared" si="100"/>
        <v>11.611034018965029</v>
      </c>
      <c r="H1229" s="13">
        <f t="shared" si="98"/>
        <v>0.13240612802319682</v>
      </c>
      <c r="I1229">
        <f t="shared" si="101"/>
        <v>7.782597601428936</v>
      </c>
      <c r="J1229">
        <f t="shared" si="105"/>
        <v>2321.2734703544343</v>
      </c>
      <c r="K1229">
        <f t="shared" si="106"/>
        <v>0.00043079801357799965</v>
      </c>
      <c r="M1229" s="15">
        <f t="shared" si="102"/>
        <v>-0.006806128023197383</v>
      </c>
      <c r="N1229" s="19">
        <f t="shared" si="103"/>
        <v>-0.05418891738214501</v>
      </c>
    </row>
    <row r="1230" spans="1:14" ht="15.75" hidden="1" outlineLevel="1">
      <c r="A1230" s="13">
        <v>0.12679999999999944</v>
      </c>
      <c r="B1230" s="1">
        <v>786</v>
      </c>
      <c r="C1230" s="11">
        <f t="shared" si="107"/>
        <v>797.1822178733983</v>
      </c>
      <c r="D1230" s="10"/>
      <c r="E1230" s="10">
        <f t="shared" si="99"/>
        <v>3111.1129945391153</v>
      </c>
      <c r="F1230" s="10">
        <f t="shared" si="104"/>
        <v>8.042414337162498</v>
      </c>
      <c r="G1230" s="12">
        <f t="shared" si="100"/>
        <v>11.182217873398258</v>
      </c>
      <c r="H1230" s="13">
        <f t="shared" si="98"/>
        <v>0.13329013645416285</v>
      </c>
      <c r="I1230">
        <f t="shared" si="101"/>
        <v>7.757080887981628</v>
      </c>
      <c r="J1230">
        <f t="shared" si="105"/>
        <v>2262.8158798302597</v>
      </c>
      <c r="K1230">
        <f t="shared" si="106"/>
        <v>0.00044192725042879445</v>
      </c>
      <c r="M1230" s="15">
        <f t="shared" si="102"/>
        <v>-0.006490136454163409</v>
      </c>
      <c r="N1230" s="19">
        <f t="shared" si="103"/>
        <v>-0.05118404143662017</v>
      </c>
    </row>
    <row r="1231" spans="1:14" ht="15.75" hidden="1" outlineLevel="1">
      <c r="A1231" s="13">
        <v>0.12799999999999945</v>
      </c>
      <c r="B1231" s="1">
        <v>785</v>
      </c>
      <c r="C1231" s="11">
        <f t="shared" si="107"/>
        <v>795.7668436562601</v>
      </c>
      <c r="D1231" s="10"/>
      <c r="E1231" s="10">
        <f t="shared" si="99"/>
        <v>3000.79322070509</v>
      </c>
      <c r="F1231" s="10">
        <f t="shared" si="104"/>
        <v>8.006298638843074</v>
      </c>
      <c r="G1231" s="12">
        <f t="shared" si="100"/>
        <v>10.766843656260107</v>
      </c>
      <c r="H1231" s="13">
        <f t="shared" si="98"/>
        <v>0.1341800372194202</v>
      </c>
      <c r="I1231">
        <f t="shared" si="101"/>
        <v>7.73156417453432</v>
      </c>
      <c r="J1231">
        <f t="shared" si="105"/>
        <v>2205.8310647875423</v>
      </c>
      <c r="K1231">
        <f t="shared" si="106"/>
        <v>0.0004533438738638475</v>
      </c>
      <c r="M1231" s="15">
        <f t="shared" si="102"/>
        <v>-0.006180037219420759</v>
      </c>
      <c r="N1231" s="19">
        <f t="shared" si="103"/>
        <v>-0.048281540776724884</v>
      </c>
    </row>
    <row r="1232" spans="1:14" ht="15.75" hidden="1" outlineLevel="1">
      <c r="A1232" s="13">
        <v>0.12919999999999945</v>
      </c>
      <c r="B1232" s="1">
        <v>784</v>
      </c>
      <c r="C1232" s="11">
        <f t="shared" si="107"/>
        <v>794.364660059111</v>
      </c>
      <c r="D1232" s="10"/>
      <c r="E1232" s="10">
        <f t="shared" si="99"/>
        <v>2895.36065713125</v>
      </c>
      <c r="F1232" s="10">
        <f t="shared" si="104"/>
        <v>7.970519521794105</v>
      </c>
      <c r="G1232" s="12">
        <f t="shared" si="100"/>
        <v>10.364660059110975</v>
      </c>
      <c r="H1232" s="13">
        <f aca="true" t="shared" si="108" ref="H1232:H1295">POWER(K1232,(1/3.833))</f>
        <v>0.13507586927581533</v>
      </c>
      <c r="I1232">
        <f t="shared" si="101"/>
        <v>7.706047461087012</v>
      </c>
      <c r="J1232">
        <f t="shared" si="105"/>
        <v>2150.281920248136</v>
      </c>
      <c r="K1232">
        <f t="shared" si="106"/>
        <v>0.0004650552983697147</v>
      </c>
      <c r="M1232" s="15">
        <f t="shared" si="102"/>
        <v>-0.005875869275815876</v>
      </c>
      <c r="N1232" s="19">
        <f t="shared" si="103"/>
        <v>-0.04547886436390016</v>
      </c>
    </row>
    <row r="1233" spans="1:14" ht="15.75" hidden="1" outlineLevel="1">
      <c r="A1233" s="13">
        <v>0.13039999999999946</v>
      </c>
      <c r="B1233" s="1">
        <v>783</v>
      </c>
      <c r="C1233" s="11">
        <f t="shared" si="107"/>
        <v>792.9754227361198</v>
      </c>
      <c r="D1233" s="10"/>
      <c r="E1233" s="10">
        <f t="shared" si="99"/>
        <v>2794.556379583266</v>
      </c>
      <c r="F1233" s="10">
        <f t="shared" si="104"/>
        <v>7.935070751113034</v>
      </c>
      <c r="G1233" s="12">
        <f t="shared" si="100"/>
        <v>9.975422736119754</v>
      </c>
      <c r="H1233" s="13">
        <f t="shared" si="108"/>
        <v>0.13597767182734158</v>
      </c>
      <c r="I1233">
        <f t="shared" si="101"/>
        <v>7.680530747639705</v>
      </c>
      <c r="J1233">
        <f t="shared" si="105"/>
        <v>2096.13227605351</v>
      </c>
      <c r="K1233">
        <f t="shared" si="106"/>
        <v>0.00047706912937896674</v>
      </c>
      <c r="M1233" s="15">
        <f t="shared" si="102"/>
        <v>-0.005577671827342118</v>
      </c>
      <c r="N1233" s="19">
        <f t="shared" si="103"/>
        <v>-0.042773556958145255</v>
      </c>
    </row>
    <row r="1234" spans="1:14" ht="15.75" hidden="1" outlineLevel="1">
      <c r="A1234" s="13">
        <v>0.13159999999999947</v>
      </c>
      <c r="B1234" s="1">
        <v>782</v>
      </c>
      <c r="C1234" s="11">
        <f t="shared" si="107"/>
        <v>791.5988940488755</v>
      </c>
      <c r="D1234" s="10"/>
      <c r="E1234" s="10">
        <f t="shared" si="99"/>
        <v>2698.137388433532</v>
      </c>
      <c r="F1234" s="10">
        <f t="shared" si="104"/>
        <v>7.899946263048623</v>
      </c>
      <c r="G1234" s="12">
        <f t="shared" si="100"/>
        <v>9.598894048875536</v>
      </c>
      <c r="H1234" s="13">
        <f t="shared" si="108"/>
        <v>0.13688548432636452</v>
      </c>
      <c r="I1234">
        <f t="shared" si="101"/>
        <v>7.655014034192397</v>
      </c>
      <c r="J1234">
        <f t="shared" si="105"/>
        <v>2043.3468733129748</v>
      </c>
      <c r="K1234">
        <f t="shared" si="106"/>
        <v>0.0004893931681695594</v>
      </c>
      <c r="M1234" s="15">
        <f t="shared" si="102"/>
        <v>-0.005285484326365053</v>
      </c>
      <c r="N1234" s="19">
        <f t="shared" si="103"/>
        <v>-0.04016325475961303</v>
      </c>
    </row>
    <row r="1235" spans="1:14" ht="15.75" hidden="1" outlineLevel="1">
      <c r="A1235" s="13">
        <v>0.13279999999999947</v>
      </c>
      <c r="B1235" s="1">
        <v>781</v>
      </c>
      <c r="C1235" s="11">
        <f t="shared" si="107"/>
        <v>790.234842822782</v>
      </c>
      <c r="D1235" s="10"/>
      <c r="E1235" s="10">
        <f t="shared" si="99"/>
        <v>2605.8754959518074</v>
      </c>
      <c r="F1235" s="10">
        <f t="shared" si="104"/>
        <v>7.865140158784943</v>
      </c>
      <c r="G1235" s="12">
        <f t="shared" si="100"/>
        <v>9.234842822781957</v>
      </c>
      <c r="H1235" s="13">
        <f t="shared" si="108"/>
        <v>0.13779934647484082</v>
      </c>
      <c r="I1235">
        <f t="shared" si="101"/>
        <v>7.629497320745089</v>
      </c>
      <c r="J1235">
        <f t="shared" si="105"/>
        <v>1991.8913414452884</v>
      </c>
      <c r="K1235">
        <f t="shared" si="106"/>
        <v>0.0005020354168889624</v>
      </c>
      <c r="M1235" s="15">
        <f t="shared" si="102"/>
        <v>-0.0049993464748413485</v>
      </c>
      <c r="N1235" s="19">
        <f t="shared" si="103"/>
        <v>-0.03764568128645609</v>
      </c>
    </row>
    <row r="1236" spans="1:14" ht="15.75" hidden="1" outlineLevel="1">
      <c r="A1236" s="13">
        <v>0.13399999999999948</v>
      </c>
      <c r="B1236" s="1">
        <v>780</v>
      </c>
      <c r="C1236" s="11">
        <f t="shared" si="107"/>
        <v>788.8830441144091</v>
      </c>
      <c r="D1236" s="10"/>
      <c r="E1236" s="10">
        <f t="shared" si="99"/>
        <v>2517.556300493889</v>
      </c>
      <c r="F1236" s="10">
        <f t="shared" si="104"/>
        <v>7.830646698504952</v>
      </c>
      <c r="G1236" s="12">
        <f t="shared" si="100"/>
        <v>8.883044114409131</v>
      </c>
      <c r="H1236" s="13">
        <f t="shared" si="108"/>
        <v>0.13871929822553136</v>
      </c>
      <c r="I1236">
        <f t="shared" si="101"/>
        <v>7.603980607297781</v>
      </c>
      <c r="J1236">
        <f t="shared" si="105"/>
        <v>1941.732175798661</v>
      </c>
      <c r="K1236">
        <f t="shared" si="106"/>
        <v>0.0005150040837061817</v>
      </c>
      <c r="M1236" s="15">
        <f t="shared" si="102"/>
        <v>-0.004719298225531882</v>
      </c>
      <c r="N1236" s="19">
        <f t="shared" si="103"/>
        <v>-0.035218643474118655</v>
      </c>
    </row>
    <row r="1237" spans="1:14" ht="15.75" hidden="1" outlineLevel="1">
      <c r="A1237" s="13">
        <v>0.1351999999999995</v>
      </c>
      <c r="B1237" s="1">
        <v>779</v>
      </c>
      <c r="C1237" s="11">
        <f t="shared" si="107"/>
        <v>787.543278989217</v>
      </c>
      <c r="D1237" s="10"/>
      <c r="E1237" s="10">
        <f t="shared" si="99"/>
        <v>2432.978240100003</v>
      </c>
      <c r="F1237" s="10">
        <f t="shared" si="104"/>
        <v>7.796460295718728</v>
      </c>
      <c r="G1237" s="12">
        <f t="shared" si="100"/>
        <v>8.543278989217015</v>
      </c>
      <c r="H1237" s="13">
        <f t="shared" si="108"/>
        <v>0.13964537978320785</v>
      </c>
      <c r="I1237">
        <f t="shared" si="101"/>
        <v>7.578463893850473</v>
      </c>
      <c r="J1237">
        <f t="shared" si="105"/>
        <v>1892.8367158346018</v>
      </c>
      <c r="K1237">
        <f t="shared" si="106"/>
        <v>0.0005283075880948736</v>
      </c>
      <c r="M1237" s="15">
        <f t="shared" si="102"/>
        <v>-0.004445379783208359</v>
      </c>
      <c r="N1237" s="19">
        <f t="shared" si="103"/>
        <v>-0.03288002798231047</v>
      </c>
    </row>
    <row r="1238" spans="1:14" ht="15.75" hidden="1" outlineLevel="1">
      <c r="A1238" s="13">
        <v>0.1363999999999995</v>
      </c>
      <c r="B1238" s="1">
        <v>778</v>
      </c>
      <c r="C1238" s="11">
        <f t="shared" si="107"/>
        <v>786.2153343090988</v>
      </c>
      <c r="D1238" s="10"/>
      <c r="E1238" s="10">
        <f t="shared" si="99"/>
        <v>2351.951718719263</v>
      </c>
      <c r="F1238" s="10">
        <f t="shared" si="104"/>
        <v>7.762575511842278</v>
      </c>
      <c r="G1238" s="12">
        <f t="shared" si="100"/>
        <v>8.215334309098807</v>
      </c>
      <c r="H1238" s="13">
        <f t="shared" si="108"/>
        <v>0.14057763160585193</v>
      </c>
      <c r="I1238">
        <f t="shared" si="101"/>
        <v>7.552947180403165</v>
      </c>
      <c r="J1238">
        <f t="shared" si="105"/>
        <v>1845.1731238614036</v>
      </c>
      <c r="K1238">
        <f t="shared" si="106"/>
        <v>0.0005419545662508321</v>
      </c>
      <c r="M1238" s="15">
        <f t="shared" si="102"/>
        <v>-0.004177631605852439</v>
      </c>
      <c r="N1238" s="19">
        <f t="shared" si="103"/>
        <v>-0.0306277976968655</v>
      </c>
    </row>
    <row r="1239" spans="1:14" ht="15.75" hidden="1" outlineLevel="1">
      <c r="A1239" s="13">
        <v>0.1375999999999995</v>
      </c>
      <c r="B1239" s="1">
        <v>777</v>
      </c>
      <c r="C1239" s="11">
        <f t="shared" si="107"/>
        <v>784.8990025292308</v>
      </c>
      <c r="D1239" s="10"/>
      <c r="E1239" s="10">
        <f t="shared" si="99"/>
        <v>2274.2982989095694</v>
      </c>
      <c r="F1239" s="10">
        <f t="shared" si="104"/>
        <v>7.7289870510138</v>
      </c>
      <c r="G1239" s="12">
        <f t="shared" si="100"/>
        <v>7.899002529230756</v>
      </c>
      <c r="H1239" s="13">
        <f t="shared" si="108"/>
        <v>0.14151609440584673</v>
      </c>
      <c r="I1239">
        <f t="shared" si="101"/>
        <v>7.527430466955857</v>
      </c>
      <c r="J1239">
        <f t="shared" si="105"/>
        <v>1798.7103643034113</v>
      </c>
      <c r="K1239">
        <f t="shared" si="106"/>
        <v>0.0005559538766472117</v>
      </c>
      <c r="M1239" s="15">
        <f t="shared" si="102"/>
        <v>-0.003916094405847226</v>
      </c>
      <c r="N1239" s="19">
        <f t="shared" si="103"/>
        <v>-0.0284599884145875</v>
      </c>
    </row>
    <row r="1240" spans="1:14" ht="15.75" hidden="1" outlineLevel="1">
      <c r="A1240" s="13">
        <v>0.1387999999999995</v>
      </c>
      <c r="B1240" s="1">
        <v>776</v>
      </c>
      <c r="C1240" s="11">
        <f t="shared" si="107"/>
        <v>783.5940815037411</v>
      </c>
      <c r="D1240" s="10"/>
      <c r="E1240" s="10">
        <f t="shared" si="99"/>
        <v>2199.8499554312025</v>
      </c>
      <c r="F1240" s="10">
        <f t="shared" si="104"/>
        <v>7.69568975513501</v>
      </c>
      <c r="G1240" s="12">
        <f t="shared" si="100"/>
        <v>7.5940815037411085</v>
      </c>
      <c r="H1240" s="13">
        <f t="shared" si="108"/>
        <v>0.14246080915115983</v>
      </c>
      <c r="I1240">
        <f t="shared" si="101"/>
        <v>7.501913753508549</v>
      </c>
      <c r="J1240">
        <f t="shared" si="105"/>
        <v>1753.4181834925794</v>
      </c>
      <c r="K1240">
        <f t="shared" si="106"/>
        <v>0.0005703146057309221</v>
      </c>
      <c r="M1240" s="15">
        <f t="shared" si="102"/>
        <v>-0.0036608091511603214</v>
      </c>
      <c r="N1240" s="19">
        <f t="shared" si="103"/>
        <v>-0.02637470570000241</v>
      </c>
    </row>
    <row r="1241" spans="1:14" ht="15.75" hidden="1" outlineLevel="1">
      <c r="A1241" s="13">
        <v>0.14</v>
      </c>
      <c r="B1241" s="1">
        <v>775</v>
      </c>
      <c r="C1241" s="11">
        <f t="shared" si="107"/>
        <v>782.3003742997431</v>
      </c>
      <c r="D1241" s="10"/>
      <c r="E1241" s="10">
        <f t="shared" si="99"/>
        <v>2128.4483846643147</v>
      </c>
      <c r="F1241" s="10">
        <f t="shared" si="104"/>
        <v>7.662678599125877</v>
      </c>
      <c r="G1241" s="12">
        <f t="shared" si="100"/>
        <v>7.300374299743112</v>
      </c>
      <c r="H1241" s="13">
        <f t="shared" si="108"/>
        <v>0.14341181706651784</v>
      </c>
      <c r="I1241">
        <f t="shared" si="101"/>
        <v>7.476397040061241</v>
      </c>
      <c r="J1241">
        <f t="shared" si="105"/>
        <v>1709.2670899691595</v>
      </c>
      <c r="K1241">
        <f t="shared" si="106"/>
        <v>0.0005850460737637223</v>
      </c>
      <c r="M1241" s="15">
        <f t="shared" si="102"/>
        <v>-0.0034118170665178305</v>
      </c>
      <c r="N1241" s="19">
        <f t="shared" si="103"/>
        <v>-0.024370121903698787</v>
      </c>
    </row>
    <row r="1242" spans="1:14" ht="15.75" hidden="1" outlineLevel="1">
      <c r="A1242" s="13">
        <v>0.14119999999999952</v>
      </c>
      <c r="B1242" s="1">
        <v>774</v>
      </c>
      <c r="C1242" s="11">
        <f t="shared" si="107"/>
        <v>781.0176890193093</v>
      </c>
      <c r="D1242" s="10"/>
      <c r="E1242" s="10">
        <f t="shared" si="99"/>
        <v>2059.9443652418945</v>
      </c>
      <c r="F1242" s="10">
        <f t="shared" si="104"/>
        <v>7.629948686381965</v>
      </c>
      <c r="G1242" s="12">
        <f t="shared" si="100"/>
        <v>7.017689019309273</v>
      </c>
      <c r="H1242" s="13">
        <f t="shared" si="108"/>
        <v>0.14436915963457128</v>
      </c>
      <c r="I1242">
        <f t="shared" si="101"/>
        <v>7.450880326613933</v>
      </c>
      <c r="J1242">
        <f t="shared" si="105"/>
        <v>1666.2283352786906</v>
      </c>
      <c r="K1242">
        <f t="shared" si="106"/>
        <v>0.0006001578408116207</v>
      </c>
      <c r="M1242" s="15">
        <f t="shared" si="102"/>
        <v>-0.003169159634571761</v>
      </c>
      <c r="N1242" s="19">
        <f t="shared" si="103"/>
        <v>-0.022444473332661273</v>
      </c>
    </row>
    <row r="1243" spans="1:14" ht="15.75" hidden="1" outlineLevel="1">
      <c r="A1243" s="13">
        <v>0.14239999999999953</v>
      </c>
      <c r="B1243" s="1">
        <v>773</v>
      </c>
      <c r="C1243" s="11">
        <f t="shared" si="107"/>
        <v>779.7458386289682</v>
      </c>
      <c r="D1243" s="10"/>
      <c r="E1243" s="10">
        <f t="shared" si="99"/>
        <v>1994.1971657045808</v>
      </c>
      <c r="F1243" s="10">
        <f t="shared" si="104"/>
        <v>7.597495244423788</v>
      </c>
      <c r="G1243" s="12">
        <f t="shared" si="100"/>
        <v>6.7458386289681584</v>
      </c>
      <c r="H1243" s="13">
        <f t="shared" si="108"/>
        <v>0.14533287859704896</v>
      </c>
      <c r="I1243">
        <f t="shared" si="101"/>
        <v>7.425363613166625</v>
      </c>
      <c r="J1243">
        <f t="shared" si="105"/>
        <v>1624.273895252787</v>
      </c>
      <c r="K1243">
        <f t="shared" si="106"/>
        <v>0.0006156597128862735</v>
      </c>
      <c r="M1243" s="15">
        <f t="shared" si="102"/>
        <v>-0.0029328785970494375</v>
      </c>
      <c r="N1243" s="19">
        <f t="shared" si="103"/>
        <v>-0.02059605756354949</v>
      </c>
    </row>
    <row r="1244" spans="1:14" ht="15.75" hidden="1" outlineLevel="1">
      <c r="A1244" s="13">
        <v>0.14359999999999953</v>
      </c>
      <c r="B1244" s="1">
        <v>772</v>
      </c>
      <c r="C1244" s="11">
        <f t="shared" si="107"/>
        <v>778.4846407963687</v>
      </c>
      <c r="D1244" s="10"/>
      <c r="E1244" s="10">
        <f t="shared" si="99"/>
        <v>1931.0739953604293</v>
      </c>
      <c r="F1244" s="10">
        <f t="shared" si="104"/>
        <v>7.565313620728978</v>
      </c>
      <c r="G1244" s="12">
        <f t="shared" si="100"/>
        <v>6.484640796368694</v>
      </c>
      <c r="H1244" s="13">
        <f t="shared" si="108"/>
        <v>0.14630301595590234</v>
      </c>
      <c r="I1244">
        <f t="shared" si="101"/>
        <v>7.399846899719317</v>
      </c>
      <c r="J1244">
        <f t="shared" si="105"/>
        <v>1583.3764517615393</v>
      </c>
      <c r="K1244">
        <f t="shared" si="106"/>
        <v>0.000631561748242169</v>
      </c>
      <c r="M1244" s="15">
        <f t="shared" si="102"/>
        <v>-0.0027030159559028044</v>
      </c>
      <c r="N1244" s="19">
        <f t="shared" si="103"/>
        <v>-0.018823230890688113</v>
      </c>
    </row>
    <row r="1245" spans="1:14" ht="15.75" hidden="1" outlineLevel="1">
      <c r="A1245" s="13">
        <v>0.14479999999999954</v>
      </c>
      <c r="B1245" s="1">
        <v>771</v>
      </c>
      <c r="C1245" s="11">
        <f t="shared" si="107"/>
        <v>777.2339177337301</v>
      </c>
      <c r="D1245" s="10"/>
      <c r="E1245" s="10">
        <f t="shared" si="99"/>
        <v>1870.4494948694328</v>
      </c>
      <c r="F1245" s="10">
        <f t="shared" si="104"/>
        <v>7.53339927873769</v>
      </c>
      <c r="G1245" s="12">
        <f t="shared" si="100"/>
        <v>6.233917733730095</v>
      </c>
      <c r="H1245" s="13">
        <f t="shared" si="108"/>
        <v>0.14727961397443784</v>
      </c>
      <c r="I1245">
        <f t="shared" si="101"/>
        <v>7.374330186272009</v>
      </c>
      <c r="J1245">
        <f t="shared" si="105"/>
        <v>1543.5093749256405</v>
      </c>
      <c r="K1245">
        <f t="shared" si="106"/>
        <v>0.0006478742638334643</v>
      </c>
      <c r="M1245" s="15">
        <f t="shared" si="102"/>
        <v>-0.0024796139744382995</v>
      </c>
      <c r="N1245" s="19">
        <f t="shared" si="103"/>
        <v>-0.017124405900817038</v>
      </c>
    </row>
    <row r="1246" spans="1:14" ht="15.75" hidden="1" outlineLevel="1">
      <c r="A1246" s="13">
        <v>0.14599999999999955</v>
      </c>
      <c r="B1246" s="1">
        <v>770</v>
      </c>
      <c r="C1246" s="11">
        <f t="shared" si="107"/>
        <v>775.9934960477581</v>
      </c>
      <c r="D1246" s="10"/>
      <c r="E1246" s="10">
        <f t="shared" si="99"/>
        <v>1812.205263380302</v>
      </c>
      <c r="F1246" s="10">
        <f t="shared" si="104"/>
        <v>7.501747794022918</v>
      </c>
      <c r="G1246" s="12">
        <f t="shared" si="100"/>
        <v>5.993496047758072</v>
      </c>
      <c r="H1246" s="13">
        <f t="shared" si="108"/>
        <v>0.14826271517843753</v>
      </c>
      <c r="I1246">
        <f t="shared" si="101"/>
        <v>7.348813472824701</v>
      </c>
      <c r="J1246">
        <f t="shared" si="105"/>
        <v>1504.6467057766606</v>
      </c>
      <c r="K1246">
        <f t="shared" si="106"/>
        <v>0.0006646078419344462</v>
      </c>
      <c r="M1246" s="15">
        <f t="shared" si="102"/>
        <v>-0.002262715178437985</v>
      </c>
      <c r="N1246" s="19">
        <f t="shared" si="103"/>
        <v>-0.015498049167383508</v>
      </c>
    </row>
    <row r="1247" spans="1:14" ht="15.75" hidden="1" outlineLevel="1">
      <c r="A1247" s="13">
        <v>0.14719999999999955</v>
      </c>
      <c r="B1247" s="1">
        <v>769</v>
      </c>
      <c r="C1247" s="11">
        <f t="shared" si="107"/>
        <v>774.7632065957021</v>
      </c>
      <c r="D1247" s="10"/>
      <c r="E1247" s="10">
        <f t="shared" si="99"/>
        <v>1756.229419323288</v>
      </c>
      <c r="F1247" s="10">
        <f t="shared" si="104"/>
        <v>7.470354850617558</v>
      </c>
      <c r="G1247" s="12">
        <f t="shared" si="100"/>
        <v>5.763206595702059</v>
      </c>
      <c r="H1247" s="13">
        <f t="shared" si="108"/>
        <v>0.14925236235726647</v>
      </c>
      <c r="I1247">
        <f t="shared" si="101"/>
        <v>7.323296759377393</v>
      </c>
      <c r="J1247">
        <f t="shared" si="105"/>
        <v>1466.7631393541762</v>
      </c>
      <c r="K1247">
        <f t="shared" si="106"/>
        <v>0.0006817733369276688</v>
      </c>
      <c r="M1247" s="15">
        <f t="shared" si="102"/>
        <v>-0.0020523623572669125</v>
      </c>
      <c r="N1247" s="19">
        <f t="shared" si="103"/>
        <v>-0.013942679057519829</v>
      </c>
    </row>
    <row r="1248" spans="1:14" ht="15.75" hidden="1" outlineLevel="1">
      <c r="A1248" s="13">
        <v>0.14839999999999956</v>
      </c>
      <c r="B1248" s="1">
        <v>768</v>
      </c>
      <c r="C1248" s="11">
        <f t="shared" si="107"/>
        <v>773.5428843472554</v>
      </c>
      <c r="D1248" s="10"/>
      <c r="E1248" s="10">
        <f t="shared" si="99"/>
        <v>1702.4161922137127</v>
      </c>
      <c r="F1248" s="10">
        <f t="shared" si="104"/>
        <v>7.439216237490569</v>
      </c>
      <c r="G1248" s="12">
        <f t="shared" si="100"/>
        <v>5.542884347255381</v>
      </c>
      <c r="H1248" s="13">
        <f t="shared" si="108"/>
        <v>0.15024859856496708</v>
      </c>
      <c r="I1248">
        <f t="shared" si="101"/>
        <v>7.297780045930085</v>
      </c>
      <c r="J1248">
        <f t="shared" si="105"/>
        <v>1429.8340082287482</v>
      </c>
      <c r="K1248">
        <f t="shared" si="106"/>
        <v>0.0006993818822639289</v>
      </c>
      <c r="M1248" s="15">
        <f t="shared" si="102"/>
        <v>-0.001848598564967524</v>
      </c>
      <c r="N1248" s="19">
        <f t="shared" si="103"/>
        <v>-0.012456863645333757</v>
      </c>
    </row>
    <row r="1249" spans="1:14" ht="15.75" hidden="1" outlineLevel="1">
      <c r="A1249" s="13">
        <v>0.14959999999999957</v>
      </c>
      <c r="B1249" s="1">
        <v>767</v>
      </c>
      <c r="C1249" s="11">
        <f t="shared" si="107"/>
        <v>772.3323682520181</v>
      </c>
      <c r="D1249" s="10"/>
      <c r="E1249" s="10">
        <f t="shared" si="99"/>
        <v>1650.6655430481794</v>
      </c>
      <c r="F1249" s="10">
        <f t="shared" si="104"/>
        <v>7.408327845165044</v>
      </c>
      <c r="G1249" s="12">
        <f t="shared" si="100"/>
        <v>5.332368252018114</v>
      </c>
      <c r="H1249" s="13">
        <f t="shared" si="108"/>
        <v>0.15125146712133872</v>
      </c>
      <c r="I1249">
        <f t="shared" si="101"/>
        <v>7.272263332482777</v>
      </c>
      <c r="J1249">
        <f t="shared" si="105"/>
        <v>1393.8352664400227</v>
      </c>
      <c r="K1249">
        <f t="shared" si="106"/>
        <v>0.0007174448975983278</v>
      </c>
      <c r="M1249" s="15">
        <f t="shared" si="102"/>
        <v>-0.0016514671213391507</v>
      </c>
      <c r="N1249" s="19">
        <f t="shared" si="103"/>
        <v>-0.011039218725529114</v>
      </c>
    </row>
    <row r="1250" spans="1:14" ht="15.75" hidden="1" outlineLevel="1">
      <c r="A1250" s="13">
        <v>0.15079999999999957</v>
      </c>
      <c r="B1250" s="1">
        <v>766</v>
      </c>
      <c r="C1250" s="11">
        <f t="shared" si="107"/>
        <v>771.1315011122532</v>
      </c>
      <c r="D1250" s="10"/>
      <c r="E1250" s="10">
        <f t="shared" si="99"/>
        <v>1600.8828110814536</v>
      </c>
      <c r="F1250" s="10">
        <f t="shared" si="104"/>
        <v>7.377685662471376</v>
      </c>
      <c r="G1250" s="12">
        <f t="shared" si="100"/>
        <v>5.131501112253204</v>
      </c>
      <c r="H1250" s="13">
        <f t="shared" si="108"/>
        <v>0.1522610116130021</v>
      </c>
      <c r="I1250">
        <f t="shared" si="101"/>
        <v>7.246746619035469</v>
      </c>
      <c r="J1250">
        <f t="shared" si="105"/>
        <v>1358.7434738394916</v>
      </c>
      <c r="K1250">
        <f t="shared" si="106"/>
        <v>0.0007359740961067756</v>
      </c>
      <c r="M1250" s="15">
        <f t="shared" si="102"/>
        <v>-0.001461011613002522</v>
      </c>
      <c r="N1250" s="19">
        <f t="shared" si="103"/>
        <v>-0.009688405921767415</v>
      </c>
    </row>
    <row r="1251" spans="1:14" ht="15.75" hidden="1" outlineLevel="1">
      <c r="A1251" s="13">
        <v>0.15199999999999958</v>
      </c>
      <c r="B1251" s="1">
        <v>765</v>
      </c>
      <c r="C1251" s="11">
        <f t="shared" si="107"/>
        <v>769.9401294606871</v>
      </c>
      <c r="D1251" s="10"/>
      <c r="E1251" s="10">
        <f t="shared" si="99"/>
        <v>1552.978384959119</v>
      </c>
      <c r="F1251" s="10">
        <f t="shared" si="104"/>
        <v>7.347285773429117</v>
      </c>
      <c r="G1251" s="12">
        <f t="shared" si="100"/>
        <v>4.940129460687103</v>
      </c>
      <c r="H1251" s="13">
        <f t="shared" si="108"/>
        <v>0.15327727589444828</v>
      </c>
      <c r="I1251">
        <f t="shared" si="101"/>
        <v>7.221229905588161</v>
      </c>
      <c r="J1251">
        <f t="shared" si="105"/>
        <v>1324.535780827722</v>
      </c>
      <c r="K1251">
        <f t="shared" si="106"/>
        <v>0.0007549814919873929</v>
      </c>
      <c r="M1251" s="15">
        <f t="shared" si="102"/>
        <v>-0.001277275894448704</v>
      </c>
      <c r="N1251" s="19">
        <f t="shared" si="103"/>
        <v>-0.00840313088453097</v>
      </c>
    </row>
    <row r="1252" spans="1:14" ht="15.75" hidden="1" outlineLevel="1">
      <c r="A1252" s="13">
        <v>0.1531999999999996</v>
      </c>
      <c r="B1252" s="1">
        <v>764</v>
      </c>
      <c r="C1252" s="11">
        <f t="shared" si="107"/>
        <v>768.7581034431129</v>
      </c>
      <c r="D1252" s="10"/>
      <c r="E1252" s="10">
        <f t="shared" si="99"/>
        <v>1506.8673963509436</v>
      </c>
      <c r="F1252" s="10">
        <f t="shared" si="104"/>
        <v>7.317124354251413</v>
      </c>
      <c r="G1252" s="12">
        <f t="shared" si="100"/>
        <v>4.758103443112873</v>
      </c>
      <c r="H1252" s="13">
        <f t="shared" si="108"/>
        <v>0.15430030408907028</v>
      </c>
      <c r="I1252">
        <f t="shared" si="101"/>
        <v>7.195713192140853</v>
      </c>
      <c r="J1252">
        <f t="shared" si="105"/>
        <v>1291.1899134761134</v>
      </c>
      <c r="K1252">
        <f t="shared" si="106"/>
        <v>0.0007744794081513709</v>
      </c>
      <c r="M1252" s="15">
        <f t="shared" si="102"/>
        <v>-0.0011003040890706917</v>
      </c>
      <c r="N1252" s="19">
        <f t="shared" si="103"/>
        <v>-0.007182141573568503</v>
      </c>
    </row>
    <row r="1253" spans="1:14" ht="15.75" hidden="1" outlineLevel="1">
      <c r="A1253" s="13">
        <v>0.1543999999999996</v>
      </c>
      <c r="B1253" s="1">
        <v>763</v>
      </c>
      <c r="C1253" s="11">
        <f t="shared" si="107"/>
        <v>767.5852767055757</v>
      </c>
      <c r="D1253" s="10"/>
      <c r="E1253" s="10">
        <f t="shared" si="99"/>
        <v>1462.46943438445</v>
      </c>
      <c r="F1253" s="10">
        <f t="shared" si="104"/>
        <v>7.287197670466335</v>
      </c>
      <c r="G1253" s="12">
        <f t="shared" si="100"/>
        <v>4.585276705575666</v>
      </c>
      <c r="H1253" s="13">
        <f t="shared" si="108"/>
        <v>0.15533014059017722</v>
      </c>
      <c r="I1253">
        <f t="shared" si="101"/>
        <v>7.170196478693545</v>
      </c>
      <c r="J1253">
        <f t="shared" si="105"/>
        <v>1258.6841590234967</v>
      </c>
      <c r="K1253">
        <f t="shared" si="106"/>
        <v>0.0007944804841079535</v>
      </c>
      <c r="M1253" s="15">
        <f t="shared" si="102"/>
        <v>-0.000930140590177625</v>
      </c>
      <c r="N1253" s="19">
        <f t="shared" si="103"/>
        <v>-0.006024226620321421</v>
      </c>
    </row>
    <row r="1254" spans="1:14" ht="15.75" hidden="1" outlineLevel="1">
      <c r="A1254" s="13">
        <v>0.1555999999999996</v>
      </c>
      <c r="B1254" s="1">
        <v>762</v>
      </c>
      <c r="C1254" s="11">
        <f t="shared" si="107"/>
        <v>766.4215062859238</v>
      </c>
      <c r="D1254" s="10"/>
      <c r="E1254" s="10">
        <f t="shared" si="99"/>
        <v>1419.70827931857</v>
      </c>
      <c r="F1254" s="10">
        <f t="shared" si="104"/>
        <v>7.257502074149625</v>
      </c>
      <c r="G1254" s="12">
        <f t="shared" si="100"/>
        <v>4.421506285923783</v>
      </c>
      <c r="H1254" s="13">
        <f t="shared" si="108"/>
        <v>0.15636683006198995</v>
      </c>
      <c r="I1254">
        <f t="shared" si="101"/>
        <v>7.144679765246237</v>
      </c>
      <c r="J1254">
        <f t="shared" si="105"/>
        <v>1226.9973517381302</v>
      </c>
      <c r="K1254">
        <f t="shared" si="106"/>
        <v>0.0008149976840483216</v>
      </c>
      <c r="M1254" s="15">
        <f t="shared" si="102"/>
        <v>-0.0007668300619903534</v>
      </c>
      <c r="N1254" s="19">
        <f t="shared" si="103"/>
        <v>-0.004928213766004855</v>
      </c>
    </row>
    <row r="1255" spans="1:14" ht="15.75" hidden="1" outlineLevel="1">
      <c r="A1255" s="13">
        <v>0.1567999999999996</v>
      </c>
      <c r="B1255" s="1">
        <v>761</v>
      </c>
      <c r="C1255" s="11">
        <f t="shared" si="107"/>
        <v>765.2666525095262</v>
      </c>
      <c r="D1255" s="10"/>
      <c r="E1255" s="10">
        <f t="shared" si="99"/>
        <v>1378.5116540253218</v>
      </c>
      <c r="F1255" s="10">
        <f t="shared" si="104"/>
        <v>7.228034001263747</v>
      </c>
      <c r="G1255" s="12">
        <f t="shared" si="100"/>
        <v>4.266652509526239</v>
      </c>
      <c r="H1255" s="13">
        <f t="shared" si="108"/>
        <v>0.15741041744061698</v>
      </c>
      <c r="I1255">
        <f t="shared" si="101"/>
        <v>7.119163051798929</v>
      </c>
      <c r="J1255">
        <f t="shared" si="105"/>
        <v>1196.108859135888</v>
      </c>
      <c r="K1255">
        <f t="shared" si="106"/>
        <v>0.0008360443051332601</v>
      </c>
      <c r="M1255" s="15">
        <f t="shared" si="102"/>
        <v>-0.0006104174406173779</v>
      </c>
      <c r="N1255" s="19">
        <f t="shared" si="103"/>
        <v>-0.0038929683712843077</v>
      </c>
    </row>
    <row r="1256" spans="1:14" ht="15.75" hidden="1" outlineLevel="1">
      <c r="A1256" s="13">
        <v>0.1579999999999996</v>
      </c>
      <c r="B1256" s="1">
        <v>760</v>
      </c>
      <c r="C1256" s="11">
        <f t="shared" si="107"/>
        <v>764.1205788889655</v>
      </c>
      <c r="D1256" s="10"/>
      <c r="E1256" s="10">
        <f t="shared" si="99"/>
        <v>1338.8109919639026</v>
      </c>
      <c r="F1256" s="10">
        <f t="shared" si="104"/>
        <v>7.19878996909838</v>
      </c>
      <c r="G1256" s="12">
        <f t="shared" si="100"/>
        <v>4.120578888965497</v>
      </c>
      <c r="H1256" s="13">
        <f t="shared" si="108"/>
        <v>0.1584609479350101</v>
      </c>
      <c r="I1256">
        <f t="shared" si="101"/>
        <v>7.093646338351621</v>
      </c>
      <c r="J1256">
        <f t="shared" si="105"/>
        <v>1165.9985685456654</v>
      </c>
      <c r="K1256">
        <f t="shared" si="106"/>
        <v>0.0008576339859896113</v>
      </c>
      <c r="M1256" s="15">
        <f t="shared" si="102"/>
        <v>-0.00046094793501047504</v>
      </c>
      <c r="N1256" s="19">
        <f t="shared" si="103"/>
        <v>-0.002917391993737191</v>
      </c>
    </row>
    <row r="1257" spans="1:14" ht="15.75" hidden="1" outlineLevel="1">
      <c r="A1257" s="13">
        <v>0.15919999999999962</v>
      </c>
      <c r="B1257" s="1">
        <v>759</v>
      </c>
      <c r="C1257" s="11">
        <f t="shared" si="107"/>
        <v>762.983152027525</v>
      </c>
      <c r="D1257" s="10"/>
      <c r="E1257" s="10">
        <f t="shared" si="99"/>
        <v>1300.541220437926</v>
      </c>
      <c r="F1257" s="10">
        <f t="shared" si="104"/>
        <v>7.169766573807731</v>
      </c>
      <c r="G1257" s="12">
        <f t="shared" si="100"/>
        <v>3.983152027524966</v>
      </c>
      <c r="H1257" s="13">
        <f t="shared" si="108"/>
        <v>0.1595184670278983</v>
      </c>
      <c r="I1257">
        <f t="shared" si="101"/>
        <v>7.068129624904313</v>
      </c>
      <c r="J1257">
        <f t="shared" si="105"/>
        <v>1136.646874013254</v>
      </c>
      <c r="K1257">
        <f t="shared" si="106"/>
        <v>0.0008797807154206271</v>
      </c>
      <c r="M1257" s="15">
        <f t="shared" si="102"/>
        <v>-0.0003184670278986723</v>
      </c>
      <c r="N1257" s="19">
        <f t="shared" si="103"/>
        <v>-0.0020004210295142782</v>
      </c>
    </row>
    <row r="1258" spans="1:14" ht="15.75" hidden="1" outlineLevel="1">
      <c r="A1258" s="13">
        <v>0.16039999999999963</v>
      </c>
      <c r="B1258" s="1">
        <v>758</v>
      </c>
      <c r="C1258" s="11">
        <f t="shared" si="107"/>
        <v>761.8542415263006</v>
      </c>
      <c r="D1258" s="10"/>
      <c r="E1258" s="10">
        <f t="shared" si="99"/>
        <v>1263.6405580234552</v>
      </c>
      <c r="F1258" s="10">
        <f t="shared" si="104"/>
        <v>7.140960488040332</v>
      </c>
      <c r="G1258" s="12">
        <f t="shared" si="100"/>
        <v>3.854241526300598</v>
      </c>
      <c r="H1258" s="13">
        <f t="shared" si="108"/>
        <v>0.16058302047669903</v>
      </c>
      <c r="I1258">
        <f t="shared" si="101"/>
        <v>7.042612911457005</v>
      </c>
      <c r="J1258">
        <f t="shared" si="105"/>
        <v>1108.0346635351618</v>
      </c>
      <c r="K1258">
        <f t="shared" si="106"/>
        <v>0.0009024988413354511</v>
      </c>
      <c r="M1258" s="15">
        <f t="shared" si="102"/>
        <v>-0.00018302047669940813</v>
      </c>
      <c r="N1258" s="19">
        <f t="shared" si="103"/>
        <v>-0.0011410254158317242</v>
      </c>
    </row>
    <row r="1259" spans="1:14" ht="15.75" hidden="1" outlineLevel="1">
      <c r="A1259" s="13">
        <v>0.16159999999999963</v>
      </c>
      <c r="B1259" s="1">
        <v>757</v>
      </c>
      <c r="C1259" s="11">
        <f t="shared" si="107"/>
        <v>760.7337198947737</v>
      </c>
      <c r="D1259" s="10"/>
      <c r="E1259" s="10">
        <f t="shared" si="99"/>
        <v>1228.0503251440446</v>
      </c>
      <c r="F1259" s="10">
        <f t="shared" si="104"/>
        <v>7.1123684586571505</v>
      </c>
      <c r="G1259" s="12">
        <f t="shared" si="100"/>
        <v>3.733719894773685</v>
      </c>
      <c r="H1259" s="13">
        <f t="shared" si="108"/>
        <v>0.16165465431440626</v>
      </c>
      <c r="I1259">
        <f t="shared" si="101"/>
        <v>7.017096198009697</v>
      </c>
      <c r="J1259">
        <f t="shared" si="105"/>
        <v>1080.1433066140594</v>
      </c>
      <c r="K1259">
        <f t="shared" si="106"/>
        <v>0.0009258030799030864</v>
      </c>
      <c r="M1259" s="15">
        <f t="shared" si="102"/>
        <v>-5.4654314406626936E-05</v>
      </c>
      <c r="N1259" s="19">
        <f t="shared" si="103"/>
        <v>-0.00033820739113011797</v>
      </c>
    </row>
    <row r="1260" spans="1:14" ht="15.75" hidden="1" outlineLevel="1">
      <c r="A1260" s="13">
        <v>0.16279999999999964</v>
      </c>
      <c r="B1260" s="1">
        <v>756</v>
      </c>
      <c r="C1260" s="11">
        <f t="shared" si="107"/>
        <v>759.6214624646925</v>
      </c>
      <c r="D1260" s="10"/>
      <c r="E1260" s="10">
        <f t="shared" si="99"/>
        <v>1193.7147668498903</v>
      </c>
      <c r="F1260" s="10">
        <f t="shared" si="104"/>
        <v>7.08398730453413</v>
      </c>
      <c r="G1260" s="12">
        <f t="shared" si="100"/>
        <v>3.621462464692513</v>
      </c>
      <c r="H1260" s="13">
        <f t="shared" si="108"/>
        <v>0.1627334148504533</v>
      </c>
      <c r="I1260">
        <f t="shared" si="101"/>
        <v>6.991579484562389</v>
      </c>
      <c r="J1260">
        <f t="shared" si="105"/>
        <v>1052.9546421277562</v>
      </c>
      <c r="K1260">
        <f t="shared" si="106"/>
        <v>0.0009497085249363181</v>
      </c>
      <c r="M1260" s="15">
        <f t="shared" si="102"/>
        <v>6.658514954632766E-05</v>
      </c>
      <c r="N1260" s="19">
        <f t="shared" si="103"/>
        <v>0.00040899969008800866</v>
      </c>
    </row>
    <row r="1261" spans="1:14" ht="15.75" hidden="1" outlineLevel="1">
      <c r="A1261" s="13">
        <v>0.16399999999999965</v>
      </c>
      <c r="B1261" s="1">
        <v>755</v>
      </c>
      <c r="C1261" s="11">
        <f t="shared" si="107"/>
        <v>758.5173473071156</v>
      </c>
      <c r="D1261" s="10"/>
      <c r="E1261" s="10">
        <f t="shared" si="99"/>
        <v>1160.5808869321352</v>
      </c>
      <c r="F1261" s="10">
        <f t="shared" si="104"/>
        <v>7.0558139144454115</v>
      </c>
      <c r="G1261" s="12">
        <f t="shared" si="100"/>
        <v>3.5173473071156423</v>
      </c>
      <c r="H1261" s="13">
        <f t="shared" si="108"/>
        <v>0.16381934867154999</v>
      </c>
      <c r="I1261">
        <f t="shared" si="101"/>
        <v>6.966062771115081</v>
      </c>
      <c r="J1261">
        <f t="shared" si="105"/>
        <v>1026.450966503805</v>
      </c>
      <c r="K1261">
        <f t="shared" si="106"/>
        <v>0.0009742306575111916</v>
      </c>
      <c r="M1261" s="15">
        <f t="shared" si="102"/>
        <v>0.00018065132844966025</v>
      </c>
      <c r="N1261" s="19">
        <f t="shared" si="103"/>
        <v>0.0011015324905467112</v>
      </c>
    </row>
    <row r="1262" spans="1:14" ht="15.75" hidden="1" outlineLevel="1">
      <c r="A1262" s="13">
        <v>0.16519999999999965</v>
      </c>
      <c r="B1262" s="1">
        <v>754</v>
      </c>
      <c r="C1262" s="11">
        <f t="shared" si="107"/>
        <v>757.4212551524796</v>
      </c>
      <c r="D1262" s="10"/>
      <c r="E1262" s="10">
        <f t="shared" si="99"/>
        <v>1128.5982925710641</v>
      </c>
      <c r="F1262" s="10">
        <f t="shared" si="104"/>
        <v>7.0278452450237205</v>
      </c>
      <c r="G1262" s="12">
        <f t="shared" si="100"/>
        <v>3.4212551524796027</v>
      </c>
      <c r="H1262" s="13">
        <f t="shared" si="108"/>
        <v>0.16491250264249266</v>
      </c>
      <c r="I1262">
        <f t="shared" si="101"/>
        <v>6.940546057667773</v>
      </c>
      <c r="J1262">
        <f t="shared" si="105"/>
        <v>1000.6150221920304</v>
      </c>
      <c r="K1262">
        <f t="shared" si="106"/>
        <v>0.0009993853558277757</v>
      </c>
      <c r="M1262" s="15">
        <f t="shared" si="102"/>
        <v>0.0002874973575069939</v>
      </c>
      <c r="N1262" s="19">
        <f t="shared" si="103"/>
        <v>0.0017402987742554147</v>
      </c>
    </row>
    <row r="1263" spans="1:14" ht="15.75" hidden="1" outlineLevel="1">
      <c r="A1263" s="13">
        <v>0.16639999999999966</v>
      </c>
      <c r="B1263" s="1">
        <v>753</v>
      </c>
      <c r="C1263" s="11">
        <f t="shared" si="107"/>
        <v>756.3330693135588</v>
      </c>
      <c r="D1263" s="10"/>
      <c r="E1263" s="10">
        <f t="shared" si="99"/>
        <v>1097.7190487788737</v>
      </c>
      <c r="F1263" s="10">
        <f t="shared" si="104"/>
        <v>7.000078318794562</v>
      </c>
      <c r="G1263" s="12">
        <f t="shared" si="100"/>
        <v>3.3330693135587808</v>
      </c>
      <c r="H1263" s="13">
        <f t="shared" si="108"/>
        <v>0.16601292390694594</v>
      </c>
      <c r="I1263">
        <f t="shared" si="101"/>
        <v>6.915029344220465</v>
      </c>
      <c r="J1263">
        <f t="shared" si="105"/>
        <v>975.4299864274859</v>
      </c>
      <c r="K1263">
        <f t="shared" si="106"/>
        <v>0.0010251889053180556</v>
      </c>
      <c r="M1263" s="15">
        <f t="shared" si="102"/>
        <v>0.0003870760930537176</v>
      </c>
      <c r="N1263" s="19">
        <f t="shared" si="103"/>
        <v>0.002326178443832442</v>
      </c>
    </row>
    <row r="1264" spans="1:14" ht="15.75" hidden="1" outlineLevel="1">
      <c r="A1264" s="13">
        <v>0.16759999999999967</v>
      </c>
      <c r="B1264" s="1">
        <v>752</v>
      </c>
      <c r="C1264" s="11">
        <f t="shared" si="107"/>
        <v>755.2526756111945</v>
      </c>
      <c r="D1264" s="10"/>
      <c r="E1264" s="10">
        <f aca="true" t="shared" si="109" ref="E1264:E1327">(1/(0.9674*A1264)^3.833)</f>
        <v>1067.8975419544631</v>
      </c>
      <c r="F1264" s="10">
        <f t="shared" si="104"/>
        <v>6.972510222281052</v>
      </c>
      <c r="G1264" s="12">
        <f aca="true" t="shared" si="110" ref="G1264:G1327">C1264-B1264</f>
        <v>3.2526756111944906</v>
      </c>
      <c r="H1264" s="13">
        <f t="shared" si="108"/>
        <v>0.16712065988819458</v>
      </c>
      <c r="I1264">
        <f aca="true" t="shared" si="111" ref="I1264:I1327">(B1264-482)/39.19</f>
        <v>6.889512630773157</v>
      </c>
      <c r="J1264">
        <f t="shared" si="105"/>
        <v>950.8794602765097</v>
      </c>
      <c r="K1264">
        <f t="shared" si="106"/>
        <v>0.0010516580090069528</v>
      </c>
      <c r="M1264" s="15">
        <f aca="true" t="shared" si="112" ref="M1264:M1327">A1264-H1264</f>
        <v>0.00047934011180508773</v>
      </c>
      <c r="N1264" s="19">
        <f aca="true" t="shared" si="113" ref="N1264:N1327">M1264/A1264</f>
        <v>0.0028600245334432497</v>
      </c>
    </row>
    <row r="1265" spans="1:14" ht="15.75" hidden="1" outlineLevel="1">
      <c r="A1265" s="13">
        <v>0.16879999999999967</v>
      </c>
      <c r="B1265" s="1">
        <v>751</v>
      </c>
      <c r="C1265" s="11">
        <f t="shared" si="107"/>
        <v>754.1799623026708</v>
      </c>
      <c r="D1265" s="10"/>
      <c r="E1265" s="10">
        <f t="shared" si="109"/>
        <v>1039.0903519197057</v>
      </c>
      <c r="F1265" s="10">
        <f aca="true" t="shared" si="114" ref="F1265:F1328">LN(E1265-1)</f>
        <v>6.945138104176341</v>
      </c>
      <c r="G1265" s="12">
        <f t="shared" si="110"/>
        <v>3.1799623026707877</v>
      </c>
      <c r="H1265" s="13">
        <f t="shared" si="108"/>
        <v>0.16823575828986498</v>
      </c>
      <c r="I1265">
        <f t="shared" si="111"/>
        <v>6.863995917325849</v>
      </c>
      <c r="J1265">
        <f aca="true" t="shared" si="115" ref="J1265:J1328">(EXP(I1265)+1)*0.9674</f>
        <v>926.9474579587567</v>
      </c>
      <c r="K1265">
        <f aca="true" t="shared" si="116" ref="K1265:K1328">1/J1265</f>
        <v>0.0010788097981325859</v>
      </c>
      <c r="M1265" s="15">
        <f t="shared" si="112"/>
        <v>0.0005642417101346942</v>
      </c>
      <c r="N1265" s="19">
        <f t="shared" si="113"/>
        <v>0.00334266415956573</v>
      </c>
    </row>
    <row r="1266" spans="1:14" ht="15.75" collapsed="1">
      <c r="A1266" s="13">
        <v>0.17</v>
      </c>
      <c r="B1266" s="1">
        <v>750</v>
      </c>
      <c r="C1266" s="11">
        <f t="shared" si="107"/>
        <v>753.1148200126308</v>
      </c>
      <c r="D1266" s="10"/>
      <c r="E1266" s="10">
        <f t="shared" si="109"/>
        <v>1011.2561318544361</v>
      </c>
      <c r="F1266" s="10">
        <f t="shared" si="114"/>
        <v>6.917959173580782</v>
      </c>
      <c r="G1266" s="12">
        <f t="shared" si="110"/>
        <v>3.114820012630844</v>
      </c>
      <c r="H1266" s="13">
        <f t="shared" si="108"/>
        <v>0.16935826709661372</v>
      </c>
      <c r="I1266">
        <f t="shared" si="111"/>
        <v>6.838479203878541</v>
      </c>
      <c r="J1266">
        <f t="shared" si="115"/>
        <v>903.6183964382498</v>
      </c>
      <c r="K1266">
        <f t="shared" si="116"/>
        <v>0.0011066618430320288</v>
      </c>
      <c r="M1266" s="15">
        <f t="shared" si="112"/>
        <v>0.0006417329033862884</v>
      </c>
      <c r="N1266" s="19">
        <f t="shared" si="113"/>
        <v>0.003774899431684049</v>
      </c>
    </row>
    <row r="1267" spans="1:14" ht="15.75" hidden="1" outlineLevel="1">
      <c r="A1267" s="13">
        <v>0.17119999999999969</v>
      </c>
      <c r="B1267" s="1">
        <v>749</v>
      </c>
      <c r="C1267" s="11">
        <f t="shared" si="107"/>
        <v>752.0571416664209</v>
      </c>
      <c r="D1267" s="10"/>
      <c r="E1267" s="10">
        <f t="shared" si="109"/>
        <v>984.3554955911841</v>
      </c>
      <c r="F1267" s="10">
        <f t="shared" si="114"/>
        <v>6.890970698301121</v>
      </c>
      <c r="G1267" s="12">
        <f t="shared" si="110"/>
        <v>3.0571416664208755</v>
      </c>
      <c r="H1267" s="13">
        <f t="shared" si="108"/>
        <v>0.170488234574783</v>
      </c>
      <c r="I1267">
        <f t="shared" si="111"/>
        <v>6.812962490431233</v>
      </c>
      <c r="J1267">
        <f t="shared" si="115"/>
        <v>880.8770852766733</v>
      </c>
      <c r="K1267">
        <f t="shared" si="116"/>
        <v>0.001135232164298963</v>
      </c>
      <c r="M1267" s="15">
        <f t="shared" si="112"/>
        <v>0.0007117654252166983</v>
      </c>
      <c r="N1267" s="19">
        <f t="shared" si="113"/>
        <v>0.0041575083248638995</v>
      </c>
    </row>
    <row r="1268" spans="1:14" ht="15.75" hidden="1" outlineLevel="1">
      <c r="A1268" s="13">
        <v>0.1723999999999997</v>
      </c>
      <c r="B1268" s="1">
        <v>748</v>
      </c>
      <c r="C1268" s="11">
        <f t="shared" si="107"/>
        <v>751.0068224257601</v>
      </c>
      <c r="D1268" s="10"/>
      <c r="E1268" s="10">
        <f t="shared" si="109"/>
        <v>958.3509117707807</v>
      </c>
      <c r="F1268" s="10">
        <f t="shared" si="114"/>
        <v>6.864170003208985</v>
      </c>
      <c r="G1268" s="12">
        <f t="shared" si="110"/>
        <v>3.006822425760106</v>
      </c>
      <c r="H1268" s="13">
        <f t="shared" si="108"/>
        <v>0.1716257092730206</v>
      </c>
      <c r="I1268">
        <f t="shared" si="111"/>
        <v>6.787445776983925</v>
      </c>
      <c r="J1268">
        <f t="shared" si="115"/>
        <v>858.7087167423008</v>
      </c>
      <c r="K1268">
        <f t="shared" si="116"/>
        <v>0.0011645392442197612</v>
      </c>
      <c r="M1268" s="15">
        <f t="shared" si="112"/>
        <v>0.0007742907269790988</v>
      </c>
      <c r="N1268" s="19">
        <f t="shared" si="113"/>
        <v>0.004491245516120071</v>
      </c>
    </row>
    <row r="1269" spans="1:14" ht="15.75" hidden="1" outlineLevel="1">
      <c r="A1269" s="13">
        <v>0.1735999999999997</v>
      </c>
      <c r="B1269" s="1">
        <v>747</v>
      </c>
      <c r="C1269" s="11">
        <f t="shared" si="107"/>
        <v>749.9637596266466</v>
      </c>
      <c r="D1269" s="10"/>
      <c r="E1269" s="10">
        <f t="shared" si="109"/>
        <v>933.2066043973449</v>
      </c>
      <c r="F1269" s="10">
        <f t="shared" si="114"/>
        <v>6.837554468656458</v>
      </c>
      <c r="G1269" s="12">
        <f t="shared" si="110"/>
        <v>2.963759626646606</v>
      </c>
      <c r="H1269" s="13">
        <f t="shared" si="108"/>
        <v>0.17277074002286338</v>
      </c>
      <c r="I1269">
        <f t="shared" si="111"/>
        <v>6.761929063536617</v>
      </c>
      <c r="J1269">
        <f t="shared" si="115"/>
        <v>837.0988561681189</v>
      </c>
      <c r="K1269">
        <f t="shared" si="116"/>
        <v>0.0011946020384946802</v>
      </c>
      <c r="M1269" s="15">
        <f t="shared" si="112"/>
        <v>0.0008292599771363152</v>
      </c>
      <c r="N1269" s="19">
        <f t="shared" si="113"/>
        <v>0.0047768431862691045</v>
      </c>
    </row>
    <row r="1270" spans="1:14" ht="15.75" hidden="1" outlineLevel="1">
      <c r="A1270" s="13">
        <v>0.1747999999999997</v>
      </c>
      <c r="B1270" s="1">
        <v>746</v>
      </c>
      <c r="C1270" s="11">
        <f t="shared" si="107"/>
        <v>748.927852719398</v>
      </c>
      <c r="D1270" s="10"/>
      <c r="E1270" s="10">
        <f t="shared" si="109"/>
        <v>908.8884593645954</v>
      </c>
      <c r="F1270" s="10">
        <f t="shared" si="114"/>
        <v>6.811121528946107</v>
      </c>
      <c r="G1270" s="12">
        <f t="shared" si="110"/>
        <v>2.927852719397947</v>
      </c>
      <c r="H1270" s="13">
        <f t="shared" si="108"/>
        <v>0.1739233759392825</v>
      </c>
      <c r="I1270">
        <f t="shared" si="111"/>
        <v>6.736412350089309</v>
      </c>
      <c r="J1270">
        <f t="shared" si="115"/>
        <v>816.0334325528668</v>
      </c>
      <c r="K1270">
        <f t="shared" si="116"/>
        <v>0.00122543998825099</v>
      </c>
      <c r="M1270" s="15">
        <f t="shared" si="112"/>
        <v>0.0008766240607172016</v>
      </c>
      <c r="N1270" s="19">
        <f t="shared" si="113"/>
        <v>0.005015011789000017</v>
      </c>
    </row>
    <row r="1271" spans="1:14" ht="15.75" hidden="1" outlineLevel="1">
      <c r="A1271" s="13">
        <v>0.1759999999999997</v>
      </c>
      <c r="B1271" s="1">
        <v>745</v>
      </c>
      <c r="C1271" s="11">
        <f t="shared" si="107"/>
        <v>747.8990032107444</v>
      </c>
      <c r="D1271" s="10"/>
      <c r="E1271" s="10">
        <f t="shared" si="109"/>
        <v>885.3639365572213</v>
      </c>
      <c r="F1271" s="10">
        <f t="shared" si="114"/>
        <v>6.784868670853391</v>
      </c>
      <c r="G1271" s="12">
        <f t="shared" si="110"/>
        <v>2.899003210744354</v>
      </c>
      <c r="H1271" s="13">
        <f t="shared" si="108"/>
        <v>0.17508366642118867</v>
      </c>
      <c r="I1271">
        <f t="shared" si="111"/>
        <v>6.710895636642001</v>
      </c>
      <c r="J1271">
        <f t="shared" si="115"/>
        <v>795.4987293988727</v>
      </c>
      <c r="K1271">
        <f t="shared" si="116"/>
        <v>0.001257073032355012</v>
      </c>
      <c r="M1271" s="15">
        <f t="shared" si="112"/>
        <v>0.000916333578811046</v>
      </c>
      <c r="N1271" s="19">
        <f t="shared" si="113"/>
        <v>0.0052064407886991335</v>
      </c>
    </row>
    <row r="1272" spans="1:14" ht="15.75" hidden="1" outlineLevel="1">
      <c r="A1272" s="13">
        <v>0.17719999999999972</v>
      </c>
      <c r="B1272" s="1">
        <v>744</v>
      </c>
      <c r="C1272" s="11">
        <f t="shared" si="107"/>
        <v>746.8771146078896</v>
      </c>
      <c r="D1272" s="10"/>
      <c r="E1272" s="10">
        <f t="shared" si="109"/>
        <v>862.601987159564</v>
      </c>
      <c r="F1272" s="10">
        <f t="shared" si="114"/>
        <v>6.7587934321992735</v>
      </c>
      <c r="G1272" s="12">
        <f t="shared" si="110"/>
        <v>2.8771146078895526</v>
      </c>
      <c r="H1272" s="13">
        <f t="shared" si="108"/>
        <v>0.1762516611518965</v>
      </c>
      <c r="I1272">
        <f t="shared" si="111"/>
        <v>6.685378923194693</v>
      </c>
      <c r="J1272">
        <f t="shared" si="115"/>
        <v>775.4813757807217</v>
      </c>
      <c r="K1272">
        <f t="shared" si="116"/>
        <v>0.0012895216200301941</v>
      </c>
      <c r="M1272" s="15">
        <f t="shared" si="112"/>
        <v>0.0009483388481032196</v>
      </c>
      <c r="N1272" s="19">
        <f t="shared" si="113"/>
        <v>0.005351799368528335</v>
      </c>
    </row>
    <row r="1273" spans="1:14" ht="15.75" hidden="1" outlineLevel="1">
      <c r="A1273" s="13">
        <v>0.17839999999999973</v>
      </c>
      <c r="B1273" s="1">
        <v>743</v>
      </c>
      <c r="C1273" s="11">
        <f t="shared" si="107"/>
        <v>745.8620923644579</v>
      </c>
      <c r="D1273" s="10"/>
      <c r="E1273" s="10">
        <f t="shared" si="109"/>
        <v>840.5729758304982</v>
      </c>
      <c r="F1273" s="10">
        <f t="shared" si="114"/>
        <v>6.732893400470985</v>
      </c>
      <c r="G1273" s="12">
        <f t="shared" si="110"/>
        <v>2.862092364457908</v>
      </c>
      <c r="H1273" s="13">
        <f t="shared" si="108"/>
        <v>0.17742741009954524</v>
      </c>
      <c r="I1273">
        <f t="shared" si="111"/>
        <v>6.659862209747385</v>
      </c>
      <c r="J1273">
        <f t="shared" si="115"/>
        <v>755.9683376389376</v>
      </c>
      <c r="K1273">
        <f t="shared" si="116"/>
        <v>0.0013228067237884978</v>
      </c>
      <c r="M1273" s="15">
        <f t="shared" si="112"/>
        <v>0.0009725899004544847</v>
      </c>
      <c r="N1273" s="19">
        <f t="shared" si="113"/>
        <v>0.005451737110170886</v>
      </c>
    </row>
    <row r="1274" spans="1:14" ht="15.75" hidden="1" outlineLevel="1">
      <c r="A1274" s="13">
        <v>0.17959999999999973</v>
      </c>
      <c r="B1274" s="1">
        <v>742</v>
      </c>
      <c r="C1274" s="11">
        <f t="shared" si="107"/>
        <v>744.8538438282555</v>
      </c>
      <c r="D1274" s="10"/>
      <c r="E1274" s="10">
        <f t="shared" si="109"/>
        <v>819.248607427853</v>
      </c>
      <c r="F1274" s="10">
        <f t="shared" si="114"/>
        <v>6.707166211489042</v>
      </c>
      <c r="G1274" s="12">
        <f t="shared" si="110"/>
        <v>2.853843828255549</v>
      </c>
      <c r="H1274" s="13">
        <f t="shared" si="108"/>
        <v>0.17861096351747455</v>
      </c>
      <c r="I1274">
        <f t="shared" si="111"/>
        <v>6.634345496300077</v>
      </c>
      <c r="J1274">
        <f t="shared" si="115"/>
        <v>736.9469092930112</v>
      </c>
      <c r="K1274">
        <f t="shared" si="116"/>
        <v>0.0013569498526825336</v>
      </c>
      <c r="M1274" s="15">
        <f t="shared" si="112"/>
        <v>0.0009890364825251852</v>
      </c>
      <c r="N1274" s="19">
        <f t="shared" si="113"/>
        <v>0.005506884646576763</v>
      </c>
    </row>
    <row r="1275" spans="1:14" ht="15.75" hidden="1" outlineLevel="1">
      <c r="A1275" s="13">
        <v>0.18079999999999974</v>
      </c>
      <c r="B1275" s="1">
        <v>741</v>
      </c>
      <c r="C1275" s="11">
        <f t="shared" si="107"/>
        <v>743.8522781907689</v>
      </c>
      <c r="D1275" s="10"/>
      <c r="E1275" s="10">
        <f t="shared" si="109"/>
        <v>798.6018579882289</v>
      </c>
      <c r="F1275" s="10">
        <f t="shared" si="114"/>
        <v>6.681609548118622</v>
      </c>
      <c r="G1275" s="12">
        <f t="shared" si="110"/>
        <v>2.852278190768857</v>
      </c>
      <c r="H1275" s="13">
        <f t="shared" si="108"/>
        <v>0.1798023719445539</v>
      </c>
      <c r="I1275">
        <f t="shared" si="111"/>
        <v>6.608828782852769</v>
      </c>
      <c r="J1275">
        <f t="shared" si="115"/>
        <v>718.4047051682505</v>
      </c>
      <c r="K1275">
        <f t="shared" si="116"/>
        <v>0.0013919730658860311</v>
      </c>
      <c r="M1275" s="15">
        <f t="shared" si="112"/>
        <v>0.0009976280554458428</v>
      </c>
      <c r="N1275" s="19">
        <f t="shared" si="113"/>
        <v>0.005517854288970377</v>
      </c>
    </row>
    <row r="1276" spans="1:14" ht="15.75" hidden="1" outlineLevel="1">
      <c r="A1276" s="13">
        <v>0.18199999999999975</v>
      </c>
      <c r="B1276" s="1">
        <v>740</v>
      </c>
      <c r="C1276" s="11">
        <f t="shared" si="107"/>
        <v>742.8573064383343</v>
      </c>
      <c r="D1276" s="10"/>
      <c r="E1276" s="10">
        <f t="shared" si="109"/>
        <v>778.6069096889287</v>
      </c>
      <c r="F1276" s="10">
        <f t="shared" si="114"/>
        <v>6.656221139023582</v>
      </c>
      <c r="G1276" s="12">
        <f t="shared" si="110"/>
        <v>2.8573064383342626</v>
      </c>
      <c r="H1276" s="13">
        <f t="shared" si="108"/>
        <v>0.18100168620546303</v>
      </c>
      <c r="I1276">
        <f t="shared" si="111"/>
        <v>6.583312069405461</v>
      </c>
      <c r="J1276">
        <f t="shared" si="115"/>
        <v>700.3296517310606</v>
      </c>
      <c r="K1276">
        <f t="shared" si="116"/>
        <v>0.001427898986610406</v>
      </c>
      <c r="M1276" s="15">
        <f t="shared" si="112"/>
        <v>0.0009983137945367149</v>
      </c>
      <c r="N1276" s="19">
        <f t="shared" si="113"/>
        <v>0.005485240629322617</v>
      </c>
    </row>
    <row r="1277" spans="1:14" ht="15.75" hidden="1" outlineLevel="1">
      <c r="A1277" s="13">
        <v>0.18319999999999975</v>
      </c>
      <c r="B1277" s="1">
        <v>739</v>
      </c>
      <c r="C1277" s="11">
        <f t="shared" si="107"/>
        <v>741.8688413049124</v>
      </c>
      <c r="D1277" s="10"/>
      <c r="E1277" s="10">
        <f t="shared" si="109"/>
        <v>759.2390895378958</v>
      </c>
      <c r="F1277" s="10">
        <f t="shared" si="114"/>
        <v>6.630998757461404</v>
      </c>
      <c r="G1277" s="12">
        <f t="shared" si="110"/>
        <v>2.8688413049123938</v>
      </c>
      <c r="H1277" s="13">
        <f t="shared" si="108"/>
        <v>0.18220895741092202</v>
      </c>
      <c r="I1277">
        <f t="shared" si="111"/>
        <v>6.557795355958153</v>
      </c>
      <c r="J1277">
        <f t="shared" si="115"/>
        <v>682.7099796274084</v>
      </c>
      <c r="K1277">
        <f t="shared" si="116"/>
        <v>0.0014647508163653238</v>
      </c>
      <c r="M1277" s="15">
        <f t="shared" si="112"/>
        <v>0.0009910425890777286</v>
      </c>
      <c r="N1277" s="19">
        <f t="shared" si="113"/>
        <v>0.0054096211194199235</v>
      </c>
    </row>
    <row r="1278" spans="1:14" ht="15.75" hidden="1" outlineLevel="1">
      <c r="A1278" s="13">
        <v>0.18439999999999976</v>
      </c>
      <c r="B1278" s="1">
        <v>738</v>
      </c>
      <c r="C1278" s="11">
        <f t="shared" si="107"/>
        <v>740.8867972264043</v>
      </c>
      <c r="D1278" s="10"/>
      <c r="E1278" s="10">
        <f t="shared" si="109"/>
        <v>740.4748115553111</v>
      </c>
      <c r="F1278" s="10">
        <f t="shared" si="114"/>
        <v>6.6059402201174855</v>
      </c>
      <c r="G1278" s="12">
        <f t="shared" si="110"/>
        <v>2.886797226404269</v>
      </c>
      <c r="H1278" s="13">
        <f t="shared" si="108"/>
        <v>0.1834242369578685</v>
      </c>
      <c r="I1278">
        <f t="shared" si="111"/>
        <v>6.532278642510845</v>
      </c>
      <c r="J1278">
        <f t="shared" si="115"/>
        <v>665.534216019349</v>
      </c>
      <c r="K1278">
        <f t="shared" si="116"/>
        <v>0.0015025523495713513</v>
      </c>
      <c r="M1278" s="15">
        <f t="shared" si="112"/>
        <v>0.0009757630421312613</v>
      </c>
      <c r="N1278" s="19">
        <f t="shared" si="113"/>
        <v>0.0052915566276098835</v>
      </c>
    </row>
    <row r="1279" spans="1:14" ht="15.75" hidden="1" outlineLevel="1">
      <c r="A1279" s="13">
        <v>0.18559999999999977</v>
      </c>
      <c r="B1279" s="1">
        <v>737</v>
      </c>
      <c r="C1279" s="11">
        <f t="shared" si="107"/>
        <v>739.911090296448</v>
      </c>
      <c r="D1279" s="10"/>
      <c r="E1279" s="10">
        <f t="shared" si="109"/>
        <v>722.2915222269114</v>
      </c>
      <c r="F1279" s="10">
        <f t="shared" si="114"/>
        <v>6.581043385977241</v>
      </c>
      <c r="G1279" s="12">
        <f t="shared" si="110"/>
        <v>2.9110902964480374</v>
      </c>
      <c r="H1279" s="13">
        <f t="shared" si="108"/>
        <v>0.1846475765295809</v>
      </c>
      <c r="I1279">
        <f t="shared" si="111"/>
        <v>6.506761929063537</v>
      </c>
      <c r="J1279">
        <f t="shared" si="115"/>
        <v>648.7911771146241</v>
      </c>
      <c r="K1279">
        <f t="shared" si="116"/>
        <v>0.0015413279885329368</v>
      </c>
      <c r="M1279" s="15">
        <f t="shared" si="112"/>
        <v>0.0009524234704188783</v>
      </c>
      <c r="N1279" s="19">
        <f t="shared" si="113"/>
        <v>0.005131591974239653</v>
      </c>
    </row>
    <row r="1280" spans="1:14" ht="15.75" hidden="1" outlineLevel="1">
      <c r="A1280" s="13">
        <v>0.18679999999999977</v>
      </c>
      <c r="B1280" s="1">
        <v>736</v>
      </c>
      <c r="C1280" s="11">
        <f t="shared" si="107"/>
        <v>738.941638223641</v>
      </c>
      <c r="D1280" s="10"/>
      <c r="E1280" s="10">
        <f t="shared" si="109"/>
        <v>704.667649024238</v>
      </c>
      <c r="F1280" s="10">
        <f t="shared" si="114"/>
        <v>6.556306155234525</v>
      </c>
      <c r="G1280" s="12">
        <f t="shared" si="110"/>
        <v>2.9416382236410072</v>
      </c>
      <c r="H1280" s="13">
        <f t="shared" si="108"/>
        <v>0.18587902809574358</v>
      </c>
      <c r="I1280">
        <f t="shared" si="111"/>
        <v>6.481245215616229</v>
      </c>
      <c r="J1280">
        <f t="shared" si="115"/>
        <v>632.4699608844716</v>
      </c>
      <c r="K1280">
        <f t="shared" si="116"/>
        <v>0.0015811027587801319</v>
      </c>
      <c r="M1280" s="15">
        <f t="shared" si="112"/>
        <v>0.0009209719042561904</v>
      </c>
      <c r="N1280" s="19">
        <f t="shared" si="113"/>
        <v>0.00493025644676762</v>
      </c>
    </row>
    <row r="1281" spans="1:14" ht="15.75" hidden="1" outlineLevel="1">
      <c r="A1281" s="13">
        <v>0.18799999999999978</v>
      </c>
      <c r="B1281" s="1">
        <v>735</v>
      </c>
      <c r="C1281" s="11">
        <f t="shared" si="107"/>
        <v>737.9783602901309</v>
      </c>
      <c r="D1281" s="10"/>
      <c r="E1281" s="10">
        <f t="shared" si="109"/>
        <v>687.5825518010802</v>
      </c>
      <c r="F1281" s="10">
        <f t="shared" si="114"/>
        <v>6.531726468235033</v>
      </c>
      <c r="G1281" s="12">
        <f t="shared" si="110"/>
        <v>2.9783602901309223</v>
      </c>
      <c r="H1281" s="13">
        <f t="shared" si="108"/>
        <v>0.18711864391245484</v>
      </c>
      <c r="I1281">
        <f t="shared" si="111"/>
        <v>6.455728502168921</v>
      </c>
      <c r="J1281">
        <f t="shared" si="115"/>
        <v>616.5599399648984</v>
      </c>
      <c r="K1281">
        <f t="shared" si="116"/>
        <v>0.0016219023247876457</v>
      </c>
      <c r="M1281" s="15">
        <f t="shared" si="112"/>
        <v>0.0008813560875449433</v>
      </c>
      <c r="N1281" s="19">
        <f t="shared" si="113"/>
        <v>0.004688064295451832</v>
      </c>
    </row>
    <row r="1282" spans="1:14" ht="15.75" hidden="1" outlineLevel="1">
      <c r="A1282" s="13">
        <v>0.18919999999999979</v>
      </c>
      <c r="B1282" s="1">
        <v>734</v>
      </c>
      <c r="C1282" s="11">
        <f aca="true" t="shared" si="117" ref="C1282:C1345">39.19*F1282+482</f>
        <v>737.0211773115246</v>
      </c>
      <c r="D1282" s="10"/>
      <c r="E1282" s="10">
        <f t="shared" si="109"/>
        <v>671.0164768883493</v>
      </c>
      <c r="F1282" s="10">
        <f t="shared" si="114"/>
        <v>6.507302304453295</v>
      </c>
      <c r="G1282" s="12">
        <f t="shared" si="110"/>
        <v>3.0211773115246388</v>
      </c>
      <c r="H1282" s="13">
        <f t="shared" si="108"/>
        <v>0.18836647652217164</v>
      </c>
      <c r="I1282">
        <f t="shared" si="111"/>
        <v>6.430211788721613</v>
      </c>
      <c r="J1282">
        <f t="shared" si="115"/>
        <v>601.0507547368015</v>
      </c>
      <c r="K1282">
        <f t="shared" si="116"/>
        <v>0.0016637530060799894</v>
      </c>
      <c r="M1282" s="15">
        <f t="shared" si="112"/>
        <v>0.0008335234778281408</v>
      </c>
      <c r="N1282" s="19">
        <f t="shared" si="113"/>
        <v>0.004405515210508149</v>
      </c>
    </row>
    <row r="1283" spans="1:14" ht="15.75" hidden="1" outlineLevel="1">
      <c r="A1283" s="13">
        <v>0.1903999999999998</v>
      </c>
      <c r="B1283" s="1">
        <v>733</v>
      </c>
      <c r="C1283" s="11">
        <f t="shared" si="117"/>
        <v>736.070011598064</v>
      </c>
      <c r="D1283" s="10"/>
      <c r="E1283" s="10">
        <f t="shared" si="109"/>
        <v>654.950513721646</v>
      </c>
      <c r="F1283" s="10">
        <f t="shared" si="114"/>
        <v>6.483031681502015</v>
      </c>
      <c r="G1283" s="12">
        <f t="shared" si="110"/>
        <v>3.0700115980639566</v>
      </c>
      <c r="H1283" s="13">
        <f t="shared" si="108"/>
        <v>0.18962257875359198</v>
      </c>
      <c r="I1283">
        <f t="shared" si="111"/>
        <v>6.404695075274305</v>
      </c>
      <c r="J1283">
        <f t="shared" si="115"/>
        <v>585.932306580426</v>
      </c>
      <c r="K1283">
        <f t="shared" si="116"/>
        <v>0.0017066817937316423</v>
      </c>
      <c r="M1283" s="15">
        <f t="shared" si="112"/>
        <v>0.0007774212464078112</v>
      </c>
      <c r="N1283" s="19">
        <f t="shared" si="113"/>
        <v>0.004083094781553635</v>
      </c>
    </row>
    <row r="1284" spans="1:14" ht="15.75" hidden="1" outlineLevel="1">
      <c r="A1284" s="13">
        <v>0.1915999999999998</v>
      </c>
      <c r="B1284" s="1">
        <v>732</v>
      </c>
      <c r="C1284" s="11">
        <f t="shared" si="117"/>
        <v>735.1247869170215</v>
      </c>
      <c r="D1284" s="10"/>
      <c r="E1284" s="10">
        <f t="shared" si="109"/>
        <v>639.3665538469402</v>
      </c>
      <c r="F1284" s="10">
        <f t="shared" si="114"/>
        <v>6.458912654172532</v>
      </c>
      <c r="G1284" s="12">
        <f t="shared" si="110"/>
        <v>3.124786917021538</v>
      </c>
      <c r="H1284" s="13">
        <f t="shared" si="108"/>
        <v>0.190887003721471</v>
      </c>
      <c r="I1284">
        <f t="shared" si="111"/>
        <v>6.379178361826997</v>
      </c>
      <c r="J1284">
        <f t="shared" si="115"/>
        <v>571.19475129977</v>
      </c>
      <c r="K1284">
        <f t="shared" si="116"/>
        <v>0.0017507163672713577</v>
      </c>
      <c r="M1284" s="15">
        <f t="shared" si="112"/>
        <v>0.0007129962785288047</v>
      </c>
      <c r="N1284" s="19">
        <f t="shared" si="113"/>
        <v>0.0037212749401294644</v>
      </c>
    </row>
    <row r="1285" spans="1:14" ht="15.75" hidden="1" outlineLevel="1">
      <c r="A1285" s="13">
        <v>0.1927999999999998</v>
      </c>
      <c r="B1285" s="1">
        <v>731</v>
      </c>
      <c r="C1285" s="11">
        <f t="shared" si="117"/>
        <v>734.1854284562696</v>
      </c>
      <c r="D1285" s="10"/>
      <c r="E1285" s="10">
        <f t="shared" si="109"/>
        <v>624.2472521601003</v>
      </c>
      <c r="F1285" s="10">
        <f t="shared" si="114"/>
        <v>6.4349433135052205</v>
      </c>
      <c r="G1285" s="12">
        <f t="shared" si="110"/>
        <v>3.1854284562696193</v>
      </c>
      <c r="H1285" s="13">
        <f t="shared" si="108"/>
        <v>0.19215980482636807</v>
      </c>
      <c r="I1285">
        <f t="shared" si="111"/>
        <v>6.353661648379689</v>
      </c>
      <c r="J1285">
        <f t="shared" si="115"/>
        <v>556.8284927126542</v>
      </c>
      <c r="K1285">
        <f t="shared" si="116"/>
        <v>0.001795885111999899</v>
      </c>
      <c r="M1285" s="15">
        <f t="shared" si="112"/>
        <v>0.0006401951736317302</v>
      </c>
      <c r="N1285" s="19">
        <f t="shared" si="113"/>
        <v>0.003320514386056695</v>
      </c>
    </row>
    <row r="1286" spans="1:14" ht="15.75" hidden="1" outlineLevel="1">
      <c r="A1286" s="13">
        <v>0.1939999999999998</v>
      </c>
      <c r="B1286" s="1">
        <v>730</v>
      </c>
      <c r="C1286" s="11">
        <f t="shared" si="117"/>
        <v>733.2518627889801</v>
      </c>
      <c r="D1286" s="10"/>
      <c r="E1286" s="10">
        <f t="shared" si="109"/>
        <v>609.5759902456059</v>
      </c>
      <c r="F1286" s="10">
        <f t="shared" si="114"/>
        <v>6.411121785888752</v>
      </c>
      <c r="G1286" s="12">
        <f t="shared" si="110"/>
        <v>3.2518627889801337</v>
      </c>
      <c r="H1286" s="13">
        <f t="shared" si="108"/>
        <v>0.19344103575432292</v>
      </c>
      <c r="I1286">
        <f t="shared" si="111"/>
        <v>6.328144934932381</v>
      </c>
      <c r="J1286">
        <f t="shared" si="115"/>
        <v>542.8241764022838</v>
      </c>
      <c r="K1286">
        <f t="shared" si="116"/>
        <v>0.0018422171367306712</v>
      </c>
      <c r="M1286" s="15">
        <f t="shared" si="112"/>
        <v>0.0005589642456768906</v>
      </c>
      <c r="N1286" s="19">
        <f t="shared" si="113"/>
        <v>0.0028812589983344904</v>
      </c>
    </row>
    <row r="1287" spans="1:14" ht="15.75" hidden="1" outlineLevel="1">
      <c r="A1287" s="13">
        <v>0.19519999999999982</v>
      </c>
      <c r="B1287" s="1">
        <v>729</v>
      </c>
      <c r="C1287" s="11">
        <f t="shared" si="117"/>
        <v>732.3240178394128</v>
      </c>
      <c r="D1287" s="10"/>
      <c r="E1287" s="10">
        <f t="shared" si="109"/>
        <v>595.3368416886465</v>
      </c>
      <c r="F1287" s="10">
        <f t="shared" si="114"/>
        <v>6.387446232187108</v>
      </c>
      <c r="G1287" s="12">
        <f t="shared" si="110"/>
        <v>3.324017839412818</v>
      </c>
      <c r="H1287" s="13">
        <f t="shared" si="108"/>
        <v>0.19473075047645802</v>
      </c>
      <c r="I1287">
        <f t="shared" si="111"/>
        <v>6.302628221485073</v>
      </c>
      <c r="J1287">
        <f t="shared" si="115"/>
        <v>529.1726836262316</v>
      </c>
      <c r="K1287">
        <f t="shared" si="116"/>
        <v>0.0018897422919629124</v>
      </c>
      <c r="M1287" s="15">
        <f t="shared" si="112"/>
        <v>0.00046924952354179816</v>
      </c>
      <c r="N1287" s="19">
        <f t="shared" si="113"/>
        <v>0.002403942231259214</v>
      </c>
    </row>
    <row r="1288" spans="1:14" ht="15.75" hidden="1" outlineLevel="1">
      <c r="A1288" s="13">
        <v>0.19639999999999982</v>
      </c>
      <c r="B1288" s="1">
        <v>728</v>
      </c>
      <c r="C1288" s="11">
        <f t="shared" si="117"/>
        <v>731.4018228497505</v>
      </c>
      <c r="D1288" s="10"/>
      <c r="E1288" s="10">
        <f t="shared" si="109"/>
        <v>581.5145392430856</v>
      </c>
      <c r="F1288" s="10">
        <f t="shared" si="114"/>
        <v>6.363914846893352</v>
      </c>
      <c r="G1288" s="12">
        <f t="shared" si="110"/>
        <v>3.401822849750488</v>
      </c>
      <c r="H1288" s="13">
        <f t="shared" si="108"/>
        <v>0.19602900324850428</v>
      </c>
      <c r="I1288">
        <f t="shared" si="111"/>
        <v>6.277111508037765</v>
      </c>
      <c r="J1288">
        <f t="shared" si="115"/>
        <v>515.8651253788789</v>
      </c>
      <c r="K1288">
        <f t="shared" si="116"/>
        <v>0.0019384911884972773</v>
      </c>
      <c r="M1288" s="15">
        <f t="shared" si="112"/>
        <v>0.0003709967514955448</v>
      </c>
      <c r="N1288" s="19">
        <f t="shared" si="113"/>
        <v>0.0018889854964131625</v>
      </c>
    </row>
    <row r="1289" spans="1:14" ht="15.75" hidden="1" outlineLevel="1">
      <c r="A1289" s="13">
        <v>0.19759999999999983</v>
      </c>
      <c r="B1289" s="1">
        <v>727</v>
      </c>
      <c r="C1289" s="11">
        <f t="shared" si="117"/>
        <v>730.4852083479464</v>
      </c>
      <c r="D1289" s="10"/>
      <c r="E1289" s="10">
        <f t="shared" si="109"/>
        <v>568.0944437454178</v>
      </c>
      <c r="F1289" s="10">
        <f t="shared" si="114"/>
        <v>6.340525857309171</v>
      </c>
      <c r="G1289" s="12">
        <f t="shared" si="110"/>
        <v>3.4852083479463545</v>
      </c>
      <c r="H1289" s="13">
        <f t="shared" si="108"/>
        <v>0.1973358486102471</v>
      </c>
      <c r="I1289">
        <f t="shared" si="111"/>
        <v>6.251594794590457</v>
      </c>
      <c r="J1289">
        <f t="shared" si="115"/>
        <v>502.8928366034462</v>
      </c>
      <c r="K1289">
        <f t="shared" si="116"/>
        <v>0.00198849521650384</v>
      </c>
      <c r="M1289" s="15">
        <f t="shared" si="112"/>
        <v>0.00026415138975272034</v>
      </c>
      <c r="N1289" s="19">
        <f t="shared" si="113"/>
        <v>0.0013367985311372498</v>
      </c>
    </row>
    <row r="1290" spans="1:14" ht="15.75" hidden="1" outlineLevel="1">
      <c r="A1290" s="13">
        <v>0.19879999999999984</v>
      </c>
      <c r="B1290" s="1">
        <v>726</v>
      </c>
      <c r="C1290" s="11">
        <f t="shared" si="117"/>
        <v>729.574106116543</v>
      </c>
      <c r="D1290" s="10"/>
      <c r="E1290" s="10">
        <f t="shared" si="109"/>
        <v>555.0625146719748</v>
      </c>
      <c r="F1290" s="10">
        <f t="shared" si="114"/>
        <v>6.317277522749248</v>
      </c>
      <c r="G1290" s="12">
        <f t="shared" si="110"/>
        <v>3.574106116543021</v>
      </c>
      <c r="H1290" s="13">
        <f t="shared" si="108"/>
        <v>0.19865134138489027</v>
      </c>
      <c r="I1290">
        <f t="shared" si="111"/>
        <v>6.226078081143149</v>
      </c>
      <c r="J1290">
        <f t="shared" si="115"/>
        <v>490.24737054984513</v>
      </c>
      <c r="K1290">
        <f t="shared" si="116"/>
        <v>0.002039786565052727</v>
      </c>
      <c r="M1290" s="15">
        <f t="shared" si="112"/>
        <v>0.00014865861510957035</v>
      </c>
      <c r="N1290" s="19">
        <f t="shared" si="113"/>
        <v>0.000747779754072286</v>
      </c>
    </row>
    <row r="1291" spans="1:14" ht="15.75" hidden="1" outlineLevel="1">
      <c r="A1291" s="13">
        <v>0.2</v>
      </c>
      <c r="B1291" s="1">
        <v>725</v>
      </c>
      <c r="C1291" s="11">
        <f t="shared" si="117"/>
        <v>728.6684491624302</v>
      </c>
      <c r="D1291" s="10"/>
      <c r="E1291" s="10">
        <f t="shared" si="109"/>
        <v>542.4052822432636</v>
      </c>
      <c r="F1291" s="10">
        <f t="shared" si="114"/>
        <v>6.29416813376959</v>
      </c>
      <c r="G1291" s="12">
        <f t="shared" si="110"/>
        <v>3.6684491624301927</v>
      </c>
      <c r="H1291" s="13">
        <f t="shared" si="108"/>
        <v>0.19997553667833415</v>
      </c>
      <c r="I1291">
        <f t="shared" si="111"/>
        <v>6.200561367695841</v>
      </c>
      <c r="J1291">
        <f t="shared" si="115"/>
        <v>477.9204932746787</v>
      </c>
      <c r="K1291">
        <f t="shared" si="116"/>
        <v>0.00209239824211778</v>
      </c>
      <c r="M1291" s="15">
        <f t="shared" si="112"/>
        <v>2.4463321665862958E-05</v>
      </c>
      <c r="N1291" s="19">
        <f t="shared" si="113"/>
        <v>0.0001223166083293148</v>
      </c>
    </row>
    <row r="1292" spans="1:14" ht="15.75" hidden="1" outlineLevel="1">
      <c r="A1292" s="13">
        <v>0.20119999999999985</v>
      </c>
      <c r="B1292" s="1">
        <v>724</v>
      </c>
      <c r="C1292" s="11">
        <f t="shared" si="117"/>
        <v>727.7681716875076</v>
      </c>
      <c r="D1292" s="10"/>
      <c r="E1292" s="10">
        <f t="shared" si="109"/>
        <v>530.1098209854719</v>
      </c>
      <c r="F1292" s="10">
        <f t="shared" si="114"/>
        <v>6.271196011418923</v>
      </c>
      <c r="G1292" s="12">
        <f t="shared" si="110"/>
        <v>3.768171687507561</v>
      </c>
      <c r="H1292" s="13">
        <f t="shared" si="108"/>
        <v>0.2013084898783657</v>
      </c>
      <c r="I1292">
        <f t="shared" si="111"/>
        <v>6.175044654248533</v>
      </c>
      <c r="J1292">
        <f t="shared" si="115"/>
        <v>465.904178279808</v>
      </c>
      <c r="K1292">
        <f t="shared" si="116"/>
        <v>0.0021463640950638357</v>
      </c>
      <c r="M1292" s="15">
        <f t="shared" si="112"/>
        <v>-0.00010848987836584167</v>
      </c>
      <c r="N1292" s="19">
        <f t="shared" si="113"/>
        <v>-0.0005392141071860922</v>
      </c>
    </row>
    <row r="1293" spans="1:14" ht="15.75" hidden="1" outlineLevel="1">
      <c r="A1293" s="13">
        <v>0.20239999999999986</v>
      </c>
      <c r="B1293" s="1">
        <v>723</v>
      </c>
      <c r="C1293" s="11">
        <f t="shared" si="117"/>
        <v>726.873209060218</v>
      </c>
      <c r="D1293" s="10"/>
      <c r="E1293" s="10">
        <f t="shared" si="109"/>
        <v>518.16372466488</v>
      </c>
      <c r="F1293" s="10">
        <f t="shared" si="114"/>
        <v>6.248359506512323</v>
      </c>
      <c r="G1293" s="12">
        <f t="shared" si="110"/>
        <v>3.8732090602179596</v>
      </c>
      <c r="H1293" s="13">
        <f t="shared" si="108"/>
        <v>0.20265025665375613</v>
      </c>
      <c r="I1293">
        <f t="shared" si="111"/>
        <v>6.149527940801225</v>
      </c>
      <c r="J1293">
        <f t="shared" si="115"/>
        <v>454.1906012859944</v>
      </c>
      <c r="K1293">
        <f t="shared" si="116"/>
        <v>0.0022017188316284</v>
      </c>
      <c r="M1293" s="15">
        <f t="shared" si="112"/>
        <v>-0.0002502566537562756</v>
      </c>
      <c r="N1293" s="19">
        <f t="shared" si="113"/>
        <v>-0.0012364459177681608</v>
      </c>
    </row>
    <row r="1294" spans="1:14" ht="15.75" hidden="1" outlineLevel="1">
      <c r="A1294" s="13">
        <v>0.20359999999999986</v>
      </c>
      <c r="B1294" s="1">
        <v>722</v>
      </c>
      <c r="C1294" s="11">
        <f t="shared" si="117"/>
        <v>725.9834977879243</v>
      </c>
      <c r="D1294" s="10"/>
      <c r="E1294" s="10">
        <f t="shared" si="109"/>
        <v>506.55508251633626</v>
      </c>
      <c r="F1294" s="10">
        <f t="shared" si="114"/>
        <v>6.225656998926366</v>
      </c>
      <c r="G1294" s="12">
        <f t="shared" si="110"/>
        <v>3.983497787924307</v>
      </c>
      <c r="H1294" s="13">
        <f t="shared" si="108"/>
        <v>0.20400089295326398</v>
      </c>
      <c r="I1294">
        <f t="shared" si="111"/>
        <v>6.124011227353917</v>
      </c>
      <c r="J1294">
        <f t="shared" si="115"/>
        <v>442.77213513821374</v>
      </c>
      <c r="K1294">
        <f t="shared" si="116"/>
        <v>0.002258498041408691</v>
      </c>
      <c r="M1294" s="15">
        <f t="shared" si="112"/>
        <v>-0.00040089295326412033</v>
      </c>
      <c r="N1294" s="19">
        <f t="shared" si="113"/>
        <v>-0.0019690223637726947</v>
      </c>
    </row>
    <row r="1295" spans="1:14" ht="15.75" hidden="1" outlineLevel="1">
      <c r="A1295" s="13">
        <v>0.20479999999999987</v>
      </c>
      <c r="B1295" s="1">
        <v>721</v>
      </c>
      <c r="C1295" s="11">
        <f t="shared" si="117"/>
        <v>725.0989754900963</v>
      </c>
      <c r="D1295" s="10"/>
      <c r="E1295" s="10">
        <f t="shared" si="109"/>
        <v>495.2724566917906</v>
      </c>
      <c r="F1295" s="10">
        <f t="shared" si="114"/>
        <v>6.203086896914937</v>
      </c>
      <c r="G1295" s="12">
        <f t="shared" si="110"/>
        <v>4.098975490096336</v>
      </c>
      <c r="H1295" s="13">
        <f t="shared" si="108"/>
        <v>0.20536045500453926</v>
      </c>
      <c r="I1295">
        <f t="shared" si="111"/>
        <v>6.098494513906609</v>
      </c>
      <c r="J1295">
        <f t="shared" si="115"/>
        <v>431.6413448393263</v>
      </c>
      <c r="K1295">
        <f t="shared" si="116"/>
        <v>0.0023167382178652025</v>
      </c>
      <c r="M1295" s="15">
        <f t="shared" si="112"/>
        <v>-0.0005604550045393841</v>
      </c>
      <c r="N1295" s="19">
        <f t="shared" si="113"/>
        <v>-0.0027365967018524633</v>
      </c>
    </row>
    <row r="1296" spans="1:14" ht="15.75" hidden="1" outlineLevel="1">
      <c r="A1296" s="13">
        <v>0.20599999999999988</v>
      </c>
      <c r="B1296" s="1">
        <v>720</v>
      </c>
      <c r="C1296" s="11">
        <f t="shared" si="117"/>
        <v>724.2195808722813</v>
      </c>
      <c r="D1296" s="10"/>
      <c r="E1296" s="10">
        <f t="shared" si="109"/>
        <v>484.30486085962747</v>
      </c>
      <c r="F1296" s="10">
        <f t="shared" si="114"/>
        <v>6.180647636445045</v>
      </c>
      <c r="G1296" s="12">
        <f t="shared" si="110"/>
        <v>4.219580872281313</v>
      </c>
      <c r="H1296" s="13">
        <f aca="true" t="shared" si="118" ref="H1296:H1359">POWER(K1296,(1/3.833))</f>
        <v>0.20672899931292568</v>
      </c>
      <c r="I1296">
        <f t="shared" si="111"/>
        <v>6.072977800459301</v>
      </c>
      <c r="J1296">
        <f t="shared" si="115"/>
        <v>420.7909827088672</v>
      </c>
      <c r="K1296">
        <f t="shared" si="116"/>
        <v>0.0023764767808531445</v>
      </c>
      <c r="M1296" s="15">
        <f t="shared" si="112"/>
        <v>-0.0007289993129258043</v>
      </c>
      <c r="N1296" s="19">
        <f t="shared" si="113"/>
        <v>-0.003538831616144683</v>
      </c>
    </row>
    <row r="1297" spans="1:14" ht="15.75" hidden="1" outlineLevel="1">
      <c r="A1297" s="13">
        <v>0.20719999999999988</v>
      </c>
      <c r="B1297" s="1">
        <v>719</v>
      </c>
      <c r="C1297" s="11">
        <f t="shared" si="117"/>
        <v>723.34525370083</v>
      </c>
      <c r="D1297" s="10"/>
      <c r="E1297" s="10">
        <f t="shared" si="109"/>
        <v>473.64173988978223</v>
      </c>
      <c r="F1297" s="10">
        <f t="shared" si="114"/>
        <v>6.158337680551926</v>
      </c>
      <c r="G1297" s="12">
        <f t="shared" si="110"/>
        <v>4.345253700829971</v>
      </c>
      <c r="H1297" s="13">
        <f t="shared" si="118"/>
        <v>0.20810658266015702</v>
      </c>
      <c r="I1297">
        <f t="shared" si="111"/>
        <v>6.047461087011993</v>
      </c>
      <c r="J1297">
        <f t="shared" si="115"/>
        <v>410.21398366380686</v>
      </c>
      <c r="K1297">
        <f t="shared" si="116"/>
        <v>0.0024377520996933045</v>
      </c>
      <c r="M1297" s="15">
        <f t="shared" si="112"/>
        <v>-0.0009065826601571403</v>
      </c>
      <c r="N1297" s="19">
        <f t="shared" si="113"/>
        <v>-0.00437539893898234</v>
      </c>
    </row>
    <row r="1298" spans="1:14" ht="15.75" hidden="1" outlineLevel="1">
      <c r="A1298" s="13">
        <v>0.2083999999999999</v>
      </c>
      <c r="B1298" s="1">
        <v>718</v>
      </c>
      <c r="C1298" s="11">
        <f t="shared" si="117"/>
        <v>722.4759347783531</v>
      </c>
      <c r="D1298" s="10"/>
      <c r="E1298" s="10">
        <f t="shared" si="109"/>
        <v>463.27295056367063</v>
      </c>
      <c r="F1298" s="10">
        <f t="shared" si="114"/>
        <v>6.136155518712762</v>
      </c>
      <c r="G1298" s="12">
        <f t="shared" si="110"/>
        <v>4.475934778353121</v>
      </c>
      <c r="H1298" s="13">
        <f t="shared" si="118"/>
        <v>0.20949326210294422</v>
      </c>
      <c r="I1298">
        <f t="shared" si="111"/>
        <v>6.021944373564685</v>
      </c>
      <c r="J1298">
        <f t="shared" si="115"/>
        <v>399.9034606182064</v>
      </c>
      <c r="K1298">
        <f t="shared" si="116"/>
        <v>0.0025006035167940556</v>
      </c>
      <c r="M1298" s="15">
        <f t="shared" si="112"/>
        <v>-0.0010932621029443312</v>
      </c>
      <c r="N1298" s="19">
        <f t="shared" si="113"/>
        <v>-0.0052459793807309585</v>
      </c>
    </row>
    <row r="1299" spans="1:14" ht="15.75" hidden="1" outlineLevel="1">
      <c r="A1299" s="13">
        <v>0.2095999999999999</v>
      </c>
      <c r="B1299" s="1">
        <v>717</v>
      </c>
      <c r="C1299" s="11">
        <f t="shared" si="117"/>
        <v>721.6115659198819</v>
      </c>
      <c r="D1299" s="10"/>
      <c r="E1299" s="10">
        <f t="shared" si="109"/>
        <v>453.18874325170617</v>
      </c>
      <c r="F1299" s="10">
        <f t="shared" si="114"/>
        <v>6.114099666238374</v>
      </c>
      <c r="G1299" s="12">
        <f t="shared" si="110"/>
        <v>4.611565919881855</v>
      </c>
      <c r="H1299" s="13">
        <f t="shared" si="118"/>
        <v>0.21088909497144848</v>
      </c>
      <c r="I1299">
        <f t="shared" si="111"/>
        <v>5.996427660117377</v>
      </c>
      <c r="J1299">
        <f t="shared" si="115"/>
        <v>389.8526999987749</v>
      </c>
      <c r="K1299">
        <f t="shared" si="116"/>
        <v>0.002565071371836446</v>
      </c>
      <c r="M1299" s="15">
        <f t="shared" si="112"/>
        <v>-0.0012890949714485789</v>
      </c>
      <c r="N1299" s="19">
        <f t="shared" si="113"/>
        <v>-0.006150262268361543</v>
      </c>
    </row>
    <row r="1300" spans="1:14" ht="15.75" hidden="1" outlineLevel="1">
      <c r="A1300" s="13">
        <v>0.2107999999999999</v>
      </c>
      <c r="B1300" s="1">
        <v>716</v>
      </c>
      <c r="C1300" s="11">
        <f t="shared" si="117"/>
        <v>720.7520899297084</v>
      </c>
      <c r="D1300" s="10"/>
      <c r="E1300" s="10">
        <f t="shared" si="109"/>
        <v>443.37974450468283</v>
      </c>
      <c r="F1300" s="10">
        <f t="shared" si="114"/>
        <v>6.092168663682277</v>
      </c>
      <c r="G1300" s="12">
        <f t="shared" si="110"/>
        <v>4.752089929708404</v>
      </c>
      <c r="H1300" s="13">
        <f t="shared" si="118"/>
        <v>0.21229413886763782</v>
      </c>
      <c r="I1300">
        <f t="shared" si="111"/>
        <v>5.970910946670069</v>
      </c>
      <c r="J1300">
        <f t="shared" si="115"/>
        <v>380.05515737340636</v>
      </c>
      <c r="K1300">
        <f t="shared" si="116"/>
        <v>0.0026311970265344782</v>
      </c>
      <c r="M1300" s="15">
        <f t="shared" si="112"/>
        <v>-0.001494138867637912</v>
      </c>
      <c r="N1300" s="19">
        <f t="shared" si="113"/>
        <v>-0.007087945292399965</v>
      </c>
    </row>
    <row r="1301" spans="1:14" ht="15.75" hidden="1" outlineLevel="1">
      <c r="A1301" s="13">
        <v>0.2119999999999999</v>
      </c>
      <c r="B1301" s="1">
        <v>715</v>
      </c>
      <c r="C1301" s="11">
        <f t="shared" si="117"/>
        <v>719.8974505788846</v>
      </c>
      <c r="D1301" s="10"/>
      <c r="E1301" s="10">
        <f t="shared" si="109"/>
        <v>433.8369405085689</v>
      </c>
      <c r="F1301" s="10">
        <f t="shared" si="114"/>
        <v>6.070361076266511</v>
      </c>
      <c r="G1301" s="12">
        <f t="shared" si="110"/>
        <v>4.897450578884559</v>
      </c>
      <c r="H1301" s="13">
        <f t="shared" si="118"/>
        <v>0.21370845166352112</v>
      </c>
      <c r="I1301">
        <f t="shared" si="111"/>
        <v>5.945394233222761</v>
      </c>
      <c r="J1301">
        <f t="shared" si="115"/>
        <v>370.50445318985135</v>
      </c>
      <c r="K1301">
        <f t="shared" si="116"/>
        <v>0.002699022889982882</v>
      </c>
      <c r="M1301" s="15">
        <f t="shared" si="112"/>
        <v>-0.00170845166352121</v>
      </c>
      <c r="N1301" s="19">
        <f t="shared" si="113"/>
        <v>-0.008058734261892502</v>
      </c>
    </row>
    <row r="1302" spans="1:14" ht="15.75" hidden="1" outlineLevel="1">
      <c r="A1302" s="13">
        <v>0.21319999999999992</v>
      </c>
      <c r="B1302" s="1">
        <v>714</v>
      </c>
      <c r="C1302" s="11">
        <f t="shared" si="117"/>
        <v>719.0475925833546</v>
      </c>
      <c r="D1302" s="10"/>
      <c r="E1302" s="10">
        <f t="shared" si="109"/>
        <v>424.55166135530743</v>
      </c>
      <c r="F1302" s="10">
        <f t="shared" si="114"/>
        <v>6.048675493323668</v>
      </c>
      <c r="G1302" s="12">
        <f t="shared" si="110"/>
        <v>5.047592583354572</v>
      </c>
      <c r="H1302" s="13">
        <f t="shared" si="118"/>
        <v>0.21513209149925733</v>
      </c>
      <c r="I1302">
        <f t="shared" si="111"/>
        <v>5.919877519775453</v>
      </c>
      <c r="J1302">
        <f t="shared" si="115"/>
        <v>361.1943686217485</v>
      </c>
      <c r="K1302">
        <f t="shared" si="116"/>
        <v>0.0027685924446048723</v>
      </c>
      <c r="M1302" s="15">
        <f t="shared" si="112"/>
        <v>-0.00193209149925741</v>
      </c>
      <c r="N1302" s="19">
        <f t="shared" si="113"/>
        <v>-0.009062342867061026</v>
      </c>
    </row>
    <row r="1303" spans="1:14" ht="15.75" hidden="1" outlineLevel="1">
      <c r="A1303" s="13">
        <v>0.21439999999999992</v>
      </c>
      <c r="B1303" s="1">
        <v>713</v>
      </c>
      <c r="C1303" s="11">
        <f t="shared" si="117"/>
        <v>718.202461582702</v>
      </c>
      <c r="D1303" s="10"/>
      <c r="E1303" s="10">
        <f t="shared" si="109"/>
        <v>415.51556608506655</v>
      </c>
      <c r="F1303" s="10">
        <f t="shared" si="114"/>
        <v>6.027110527754578</v>
      </c>
      <c r="G1303" s="12">
        <f t="shared" si="110"/>
        <v>5.202461582701972</v>
      </c>
      <c r="H1303" s="13">
        <f t="shared" si="118"/>
        <v>0.21656511678113374</v>
      </c>
      <c r="I1303">
        <f t="shared" si="111"/>
        <v>5.894360806328145</v>
      </c>
      <c r="J1303">
        <f t="shared" si="115"/>
        <v>352.11884151930974</v>
      </c>
      <c r="K1303">
        <f t="shared" si="116"/>
        <v>0.002839950272712576</v>
      </c>
      <c r="M1303" s="15">
        <f t="shared" si="112"/>
        <v>-0.002165116781133819</v>
      </c>
      <c r="N1303" s="19">
        <f t="shared" si="113"/>
        <v>-0.01009849244931819</v>
      </c>
    </row>
    <row r="1304" spans="1:14" ht="15.75" hidden="1" outlineLevel="1">
      <c r="A1304" s="13">
        <v>0.21559999999999993</v>
      </c>
      <c r="B1304" s="1">
        <v>712</v>
      </c>
      <c r="C1304" s="11">
        <f t="shared" si="117"/>
        <v>717.3620041194893</v>
      </c>
      <c r="D1304" s="10"/>
      <c r="E1304" s="10">
        <f t="shared" si="109"/>
        <v>406.7206284580625</v>
      </c>
      <c r="F1304" s="10">
        <f t="shared" si="114"/>
        <v>6.00566481550113</v>
      </c>
      <c r="G1304" s="12">
        <f t="shared" si="110"/>
        <v>5.3620041194892565</v>
      </c>
      <c r="H1304" s="13">
        <f t="shared" si="118"/>
        <v>0.21800758617941007</v>
      </c>
      <c r="I1304">
        <f t="shared" si="111"/>
        <v>5.868844092880837</v>
      </c>
      <c r="J1304">
        <f t="shared" si="115"/>
        <v>343.271962462025</v>
      </c>
      <c r="K1304">
        <f t="shared" si="116"/>
        <v>0.0029131420836929745</v>
      </c>
      <c r="M1304" s="15">
        <f t="shared" si="112"/>
        <v>-0.0024075861794101427</v>
      </c>
      <c r="N1304" s="19">
        <f t="shared" si="113"/>
        <v>-0.011166911778340184</v>
      </c>
    </row>
    <row r="1305" spans="1:14" ht="15.75" hidden="1" outlineLevel="1">
      <c r="A1305" s="13">
        <v>0.21679999999999994</v>
      </c>
      <c r="B1305" s="1">
        <v>711</v>
      </c>
      <c r="C1305" s="11">
        <f t="shared" si="117"/>
        <v>716.526167619171</v>
      </c>
      <c r="D1305" s="10"/>
      <c r="E1305" s="10">
        <f t="shared" si="109"/>
        <v>398.15912341654746</v>
      </c>
      <c r="F1305" s="10">
        <f t="shared" si="114"/>
        <v>5.9843370150337085</v>
      </c>
      <c r="G1305" s="12">
        <f t="shared" si="110"/>
        <v>5.526167619171019</v>
      </c>
      <c r="H1305" s="13">
        <f t="shared" si="118"/>
        <v>0.21945955862602268</v>
      </c>
      <c r="I1305">
        <f t="shared" si="111"/>
        <v>5.843327379433529</v>
      </c>
      <c r="J1305">
        <f t="shared" si="115"/>
        <v>334.6479709108134</v>
      </c>
      <c r="K1305">
        <f t="shared" si="116"/>
        <v>0.0029882147418324218</v>
      </c>
      <c r="M1305" s="15">
        <f t="shared" si="112"/>
        <v>-0.00265955862602274</v>
      </c>
      <c r="N1305" s="19">
        <f t="shared" si="113"/>
        <v>-0.01226733683589825</v>
      </c>
    </row>
    <row r="1306" spans="1:14" ht="15.75" hidden="1" outlineLevel="1">
      <c r="A1306" s="13">
        <v>0.21799999999999994</v>
      </c>
      <c r="B1306" s="1">
        <v>710</v>
      </c>
      <c r="C1306" s="11">
        <f t="shared" si="117"/>
        <v>715.694900370561</v>
      </c>
      <c r="D1306" s="10"/>
      <c r="E1306" s="10">
        <f t="shared" si="109"/>
        <v>389.8236141999068</v>
      </c>
      <c r="F1306" s="10">
        <f t="shared" si="114"/>
        <v>5.963125806852792</v>
      </c>
      <c r="G1306" s="12">
        <f t="shared" si="110"/>
        <v>5.694900370560958</v>
      </c>
      <c r="H1306" s="13">
        <f t="shared" si="118"/>
        <v>0.2209210933121453</v>
      </c>
      <c r="I1306">
        <f t="shared" si="111"/>
        <v>5.817810665986221</v>
      </c>
      <c r="J1306">
        <f t="shared" si="115"/>
        <v>326.2412514571177</v>
      </c>
      <c r="K1306">
        <f t="shared" si="116"/>
        <v>0.0030652162947929456</v>
      </c>
      <c r="M1306" s="15">
        <f t="shared" si="112"/>
        <v>-0.002921093312145351</v>
      </c>
      <c r="N1306" s="19">
        <f t="shared" si="113"/>
        <v>-0.013399510606171337</v>
      </c>
    </row>
    <row r="1307" spans="1:14" ht="15.75" hidden="1" outlineLevel="1">
      <c r="A1307" s="13">
        <v>0.21919999999999995</v>
      </c>
      <c r="B1307" s="1">
        <v>709</v>
      </c>
      <c r="C1307" s="11">
        <f t="shared" si="117"/>
        <v>714.8681515068351</v>
      </c>
      <c r="D1307" s="10"/>
      <c r="E1307" s="10">
        <f t="shared" si="109"/>
        <v>381.7069400779788</v>
      </c>
      <c r="F1307" s="10">
        <f t="shared" si="114"/>
        <v>5.942029893004216</v>
      </c>
      <c r="G1307" s="12">
        <f t="shared" si="110"/>
        <v>5.868151506835147</v>
      </c>
      <c r="H1307" s="13">
        <f t="shared" si="118"/>
        <v>0.22239224968559987</v>
      </c>
      <c r="I1307">
        <f t="shared" si="111"/>
        <v>5.792293952538913</v>
      </c>
      <c r="J1307">
        <f t="shared" si="115"/>
        <v>318.0463301664982</v>
      </c>
      <c r="K1307">
        <f t="shared" si="116"/>
        <v>0.0031441960027537405</v>
      </c>
      <c r="M1307" s="15">
        <f t="shared" si="112"/>
        <v>-0.0031922496855999183</v>
      </c>
      <c r="N1307" s="19">
        <f t="shared" si="113"/>
        <v>-0.014563182872262404</v>
      </c>
    </row>
    <row r="1308" spans="1:14" ht="15.75" hidden="1" outlineLevel="1">
      <c r="A1308" s="13">
        <v>0.22039999999999996</v>
      </c>
      <c r="B1308" s="1">
        <v>708</v>
      </c>
      <c r="C1308" s="11">
        <f t="shared" si="117"/>
        <v>714.0458709870545</v>
      </c>
      <c r="D1308" s="10"/>
      <c r="E1308" s="10">
        <f t="shared" si="109"/>
        <v>373.80220466975413</v>
      </c>
      <c r="F1308" s="10">
        <f t="shared" si="114"/>
        <v>5.921047996607668</v>
      </c>
      <c r="G1308" s="12">
        <f t="shared" si="110"/>
        <v>6.0458709870545135</v>
      </c>
      <c r="H1308" s="13">
        <f t="shared" si="118"/>
        <v>0.22387308744811396</v>
      </c>
      <c r="I1308">
        <f t="shared" si="111"/>
        <v>5.7667772390916054</v>
      </c>
      <c r="J1308">
        <f t="shared" si="115"/>
        <v>310.05787101434635</v>
      </c>
      <c r="K1308">
        <f t="shared" si="116"/>
        <v>0.003225204368231407</v>
      </c>
      <c r="M1308" s="15">
        <f t="shared" si="112"/>
        <v>-0.003473087448114004</v>
      </c>
      <c r="N1308" s="19">
        <f t="shared" si="113"/>
        <v>-0.01575811001866608</v>
      </c>
    </row>
    <row r="1309" spans="1:14" ht="15.75" hidden="1" outlineLevel="1">
      <c r="A1309" s="13">
        <v>0.22159999999999996</v>
      </c>
      <c r="B1309" s="1">
        <v>707</v>
      </c>
      <c r="C1309" s="11">
        <f t="shared" si="117"/>
        <v>713.2280095781869</v>
      </c>
      <c r="D1309" s="10"/>
      <c r="E1309" s="10">
        <f t="shared" si="109"/>
        <v>366.1027648165241</v>
      </c>
      <c r="F1309" s="10">
        <f t="shared" si="114"/>
        <v>5.90017886139798</v>
      </c>
      <c r="G1309" s="12">
        <f t="shared" si="110"/>
        <v>6.228009578186857</v>
      </c>
      <c r="H1309" s="13">
        <f t="shared" si="118"/>
        <v>0.22536366655241802</v>
      </c>
      <c r="I1309">
        <f t="shared" si="111"/>
        <v>5.7412605256442975</v>
      </c>
      <c r="J1309">
        <f t="shared" si="115"/>
        <v>302.27067241139616</v>
      </c>
      <c r="K1309">
        <f t="shared" si="116"/>
        <v>0.003308293166592692</v>
      </c>
      <c r="M1309" s="15">
        <f t="shared" si="112"/>
        <v>-0.0037636665524180546</v>
      </c>
      <c r="N1309" s="19">
        <f t="shared" si="113"/>
        <v>-0.016984054839431658</v>
      </c>
    </row>
    <row r="1310" spans="1:14" ht="15.75" hidden="1" outlineLevel="1">
      <c r="A1310" s="13">
        <v>0.22279999999999997</v>
      </c>
      <c r="B1310" s="1">
        <v>706</v>
      </c>
      <c r="C1310" s="11">
        <f t="shared" si="117"/>
        <v>712.4145188376168</v>
      </c>
      <c r="D1310" s="10"/>
      <c r="E1310" s="10">
        <f t="shared" si="109"/>
        <v>358.60221998034456</v>
      </c>
      <c r="F1310" s="10">
        <f t="shared" si="114"/>
        <v>5.879421251278816</v>
      </c>
      <c r="G1310" s="12">
        <f t="shared" si="110"/>
        <v>6.414518837616811</v>
      </c>
      <c r="H1310" s="13">
        <f t="shared" si="118"/>
        <v>0.22686404719917816</v>
      </c>
      <c r="I1310">
        <f t="shared" si="111"/>
        <v>5.7157438121969895</v>
      </c>
      <c r="J1310">
        <f t="shared" si="115"/>
        <v>294.67966381677206</v>
      </c>
      <c r="K1310">
        <f t="shared" si="116"/>
        <v>0.0033935154772736092</v>
      </c>
      <c r="M1310" s="15">
        <f t="shared" si="112"/>
        <v>-0.004064047199178189</v>
      </c>
      <c r="N1310" s="19">
        <f t="shared" si="113"/>
        <v>-0.018240786351787205</v>
      </c>
    </row>
    <row r="1311" spans="1:14" ht="15.75" hidden="1" outlineLevel="1">
      <c r="A1311" s="13">
        <v>0.22399999999999998</v>
      </c>
      <c r="B1311" s="1">
        <v>705</v>
      </c>
      <c r="C1311" s="11">
        <f t="shared" si="117"/>
        <v>711.6053510961233</v>
      </c>
      <c r="D1311" s="10"/>
      <c r="E1311" s="10">
        <f t="shared" si="109"/>
        <v>351.2944021403416</v>
      </c>
      <c r="F1311" s="10">
        <f t="shared" si="114"/>
        <v>5.858773949888322</v>
      </c>
      <c r="G1311" s="12">
        <f t="shared" si="110"/>
        <v>6.605351096123286</v>
      </c>
      <c r="H1311" s="13">
        <f t="shared" si="118"/>
        <v>0.22837428983375874</v>
      </c>
      <c r="I1311">
        <f t="shared" si="111"/>
        <v>5.6902270987496815</v>
      </c>
      <c r="J1311">
        <f t="shared" si="115"/>
        <v>287.27990243636657</v>
      </c>
      <c r="K1311">
        <f t="shared" si="116"/>
        <v>0.0034809257157190215</v>
      </c>
      <c r="M1311" s="15">
        <f t="shared" si="112"/>
        <v>-0.00437428983375876</v>
      </c>
      <c r="N1311" s="19">
        <f t="shared" si="113"/>
        <v>-0.019528079614994465</v>
      </c>
    </row>
    <row r="1312" spans="1:14" ht="15.75" hidden="1" outlineLevel="1">
      <c r="A1312" s="13">
        <v>0.22519999999999998</v>
      </c>
      <c r="B1312" s="1">
        <v>704</v>
      </c>
      <c r="C1312" s="11">
        <f t="shared" si="117"/>
        <v>710.8004594413129</v>
      </c>
      <c r="D1312" s="10"/>
      <c r="E1312" s="10">
        <f t="shared" si="109"/>
        <v>344.17336616098555</v>
      </c>
      <c r="F1312" s="10">
        <f t="shared" si="114"/>
        <v>5.838235760176395</v>
      </c>
      <c r="G1312" s="12">
        <f t="shared" si="110"/>
        <v>6.80045944131291</v>
      </c>
      <c r="H1312" s="13">
        <f t="shared" si="118"/>
        <v>0.22989445514280776</v>
      </c>
      <c r="I1312">
        <f t="shared" si="111"/>
        <v>5.6647103853023735</v>
      </c>
      <c r="J1312">
        <f t="shared" si="115"/>
        <v>280.0665700043999</v>
      </c>
      <c r="K1312">
        <f t="shared" si="116"/>
        <v>0.0035705796660568585</v>
      </c>
      <c r="M1312" s="15">
        <f t="shared" si="112"/>
        <v>-0.00469445514280778</v>
      </c>
      <c r="N1312" s="19">
        <f t="shared" si="113"/>
        <v>-0.020845715554208614</v>
      </c>
    </row>
    <row r="1313" spans="1:14" ht="15.75" hidden="1" outlineLevel="1">
      <c r="A1313" s="13">
        <v>0.2264</v>
      </c>
      <c r="B1313" s="1">
        <v>703</v>
      </c>
      <c r="C1313" s="11">
        <f t="shared" si="117"/>
        <v>709.9997977014928</v>
      </c>
      <c r="D1313" s="10"/>
      <c r="E1313" s="10">
        <f t="shared" si="109"/>
        <v>337.2333806079112</v>
      </c>
      <c r="F1313" s="10">
        <f t="shared" si="114"/>
        <v>5.8178055039931795</v>
      </c>
      <c r="G1313" s="12">
        <f t="shared" si="110"/>
        <v>6.999797701492753</v>
      </c>
      <c r="H1313" s="13">
        <f t="shared" si="118"/>
        <v>0.23142460405066154</v>
      </c>
      <c r="I1313">
        <f t="shared" si="111"/>
        <v>5.6391936718550655</v>
      </c>
      <c r="J1313">
        <f t="shared" si="115"/>
        <v>273.0349696460637</v>
      </c>
      <c r="K1313">
        <f t="shared" si="116"/>
        <v>0.0036625345145213594</v>
      </c>
      <c r="M1313" s="15">
        <f t="shared" si="112"/>
        <v>-0.005024604050661546</v>
      </c>
      <c r="N1313" s="19">
        <f t="shared" si="113"/>
        <v>-0.022193480789141108</v>
      </c>
    </row>
    <row r="1314" spans="1:14" ht="15.75" hidden="1" outlineLevel="1">
      <c r="A1314" s="13">
        <v>0.2276</v>
      </c>
      <c r="B1314" s="1">
        <v>702</v>
      </c>
      <c r="C1314" s="11">
        <f t="shared" si="117"/>
        <v>709.2033204299695</v>
      </c>
      <c r="D1314" s="10"/>
      <c r="E1314" s="10">
        <f t="shared" si="109"/>
        <v>330.46891898825675</v>
      </c>
      <c r="F1314" s="10">
        <f t="shared" si="114"/>
        <v>5.7974820216884275</v>
      </c>
      <c r="G1314" s="12">
        <f t="shared" si="110"/>
        <v>7.203320429969494</v>
      </c>
      <c r="H1314" s="13">
        <f t="shared" si="118"/>
        <v>0.23296479771555997</v>
      </c>
      <c r="I1314">
        <f t="shared" si="111"/>
        <v>5.6136769584077575</v>
      </c>
      <c r="J1314">
        <f t="shared" si="115"/>
        <v>266.18052281920717</v>
      </c>
      <c r="K1314">
        <f t="shared" si="116"/>
        <v>0.003756848883639812</v>
      </c>
      <c r="M1314" s="15">
        <f t="shared" si="112"/>
        <v>-0.005364797715559977</v>
      </c>
      <c r="N1314" s="19">
        <f t="shared" si="113"/>
        <v>-0.02357116746731097</v>
      </c>
    </row>
    <row r="1315" spans="1:14" ht="15.75" hidden="1" outlineLevel="1">
      <c r="A1315" s="13">
        <v>0.2288</v>
      </c>
      <c r="B1315" s="1">
        <v>701</v>
      </c>
      <c r="C1315" s="11">
        <f t="shared" si="117"/>
        <v>708.4109828897615</v>
      </c>
      <c r="D1315" s="10"/>
      <c r="E1315" s="10">
        <f t="shared" si="109"/>
        <v>323.87465139379213</v>
      </c>
      <c r="F1315" s="10">
        <f t="shared" si="114"/>
        <v>5.777264171721398</v>
      </c>
      <c r="G1315" s="12">
        <f t="shared" si="110"/>
        <v>7.410982889761499</v>
      </c>
      <c r="H1315" s="13">
        <f t="shared" si="118"/>
        <v>0.2345150975256683</v>
      </c>
      <c r="I1315">
        <f t="shared" si="111"/>
        <v>5.5881602449604495</v>
      </c>
      <c r="J1315">
        <f t="shared" si="115"/>
        <v>259.49876633307497</v>
      </c>
      <c r="K1315">
        <f t="shared" si="116"/>
        <v>0.0038535828671974032</v>
      </c>
      <c r="M1315" s="15">
        <f t="shared" si="112"/>
        <v>-0.005715097525668289</v>
      </c>
      <c r="N1315" s="19">
        <f t="shared" si="113"/>
        <v>-0.024978573101697068</v>
      </c>
    </row>
    <row r="1316" spans="1:14" ht="15.75" collapsed="1">
      <c r="A1316" s="13">
        <v>0.23</v>
      </c>
      <c r="B1316" s="1">
        <v>700</v>
      </c>
      <c r="C1316" s="11">
        <f t="shared" si="117"/>
        <v>707.6227410387107</v>
      </c>
      <c r="D1316" s="10"/>
      <c r="E1316" s="10">
        <f t="shared" si="109"/>
        <v>317.4454365263287</v>
      </c>
      <c r="F1316" s="10">
        <f t="shared" si="114"/>
        <v>5.757150830280957</v>
      </c>
      <c r="G1316" s="12">
        <f t="shared" si="110"/>
        <v>7.622741038710728</v>
      </c>
      <c r="H1316" s="13">
        <f t="shared" si="118"/>
        <v>0.23607556509489716</v>
      </c>
      <c r="I1316">
        <f t="shared" si="111"/>
        <v>5.5626435315131415</v>
      </c>
      <c r="J1316">
        <f t="shared" si="115"/>
        <v>252.9853494421535</v>
      </c>
      <c r="K1316">
        <f t="shared" si="116"/>
        <v>0.003952798065994946</v>
      </c>
      <c r="M1316" s="15">
        <f t="shared" si="112"/>
        <v>-0.006075565094897151</v>
      </c>
      <c r="N1316" s="19">
        <f t="shared" si="113"/>
        <v>-0.026415500412596306</v>
      </c>
    </row>
    <row r="1317" spans="1:14" ht="15.75" hidden="1" outlineLevel="1">
      <c r="A1317" s="13">
        <v>0.23239999999999866</v>
      </c>
      <c r="B1317" s="1">
        <v>699</v>
      </c>
      <c r="C1317" s="11">
        <f t="shared" si="117"/>
        <v>706.0583716229326</v>
      </c>
      <c r="D1317" s="10"/>
      <c r="E1317" s="10">
        <f t="shared" si="109"/>
        <v>305.0624975044032</v>
      </c>
      <c r="F1317" s="10">
        <f t="shared" si="114"/>
        <v>5.717233264172812</v>
      </c>
      <c r="G1317" s="12">
        <f t="shared" si="110"/>
        <v>7.058371622932555</v>
      </c>
      <c r="H1317" s="13">
        <f t="shared" si="118"/>
        <v>0.23764626225851582</v>
      </c>
      <c r="I1317">
        <f t="shared" si="111"/>
        <v>5.5371268180658335</v>
      </c>
      <c r="J1317">
        <f t="shared" si="115"/>
        <v>246.63603101323562</v>
      </c>
      <c r="K1317">
        <f t="shared" si="116"/>
        <v>0.004054557624414315</v>
      </c>
      <c r="M1317" s="15">
        <f t="shared" si="112"/>
        <v>-0.005246262258517154</v>
      </c>
      <c r="N1317" s="19">
        <f t="shared" si="113"/>
        <v>-0.022574278220814044</v>
      </c>
    </row>
    <row r="1318" spans="1:14" ht="15.75" hidden="1" outlineLevel="1">
      <c r="A1318" s="13">
        <v>0.23479999999999868</v>
      </c>
      <c r="B1318" s="1">
        <v>698</v>
      </c>
      <c r="C1318" s="11">
        <f t="shared" si="117"/>
        <v>704.5098732000778</v>
      </c>
      <c r="D1318" s="10"/>
      <c r="E1318" s="10">
        <f t="shared" si="109"/>
        <v>293.2824629721584</v>
      </c>
      <c r="F1318" s="10">
        <f t="shared" si="114"/>
        <v>5.67772067364322</v>
      </c>
      <c r="G1318" s="12">
        <f t="shared" si="110"/>
        <v>6.509873200077777</v>
      </c>
      <c r="H1318" s="13">
        <f t="shared" si="118"/>
        <v>0.23922725106855056</v>
      </c>
      <c r="I1318">
        <f t="shared" si="111"/>
        <v>5.5116101046185255</v>
      </c>
      <c r="J1318">
        <f t="shared" si="115"/>
        <v>240.44667676385748</v>
      </c>
      <c r="K1318">
        <f t="shared" si="116"/>
        <v>0.004158926267806559</v>
      </c>
      <c r="M1318" s="15">
        <f t="shared" si="112"/>
        <v>-0.0044272510685518796</v>
      </c>
      <c r="N1318" s="19">
        <f t="shared" si="113"/>
        <v>-0.018855413409505556</v>
      </c>
    </row>
    <row r="1319" spans="1:14" ht="15.75" hidden="1" outlineLevel="1">
      <c r="A1319" s="13">
        <v>0.2371999999999987</v>
      </c>
      <c r="B1319" s="1">
        <v>697</v>
      </c>
      <c r="C1319" s="11">
        <f t="shared" si="117"/>
        <v>702.9769170147142</v>
      </c>
      <c r="D1319" s="10"/>
      <c r="E1319" s="10">
        <f t="shared" si="109"/>
        <v>282.0702589507012</v>
      </c>
      <c r="F1319" s="10">
        <f t="shared" si="114"/>
        <v>5.63860466993402</v>
      </c>
      <c r="G1319" s="12">
        <f t="shared" si="110"/>
        <v>5.976917014714218</v>
      </c>
      <c r="H1319" s="13">
        <f t="shared" si="118"/>
        <v>0.24081859378896162</v>
      </c>
      <c r="I1319">
        <f t="shared" si="111"/>
        <v>5.4860933911712175</v>
      </c>
      <c r="J1319">
        <f t="shared" si="115"/>
        <v>234.41325657031012</v>
      </c>
      <c r="K1319">
        <f t="shared" si="116"/>
        <v>0.004265970340717736</v>
      </c>
      <c r="M1319" s="15">
        <f t="shared" si="112"/>
        <v>-0.003618593788962926</v>
      </c>
      <c r="N1319" s="19">
        <f t="shared" si="113"/>
        <v>-0.015255454422272116</v>
      </c>
    </row>
    <row r="1320" spans="1:14" ht="15.75" hidden="1" outlineLevel="1">
      <c r="A1320" s="13">
        <v>0.2395999999999987</v>
      </c>
      <c r="B1320" s="1">
        <v>696</v>
      </c>
      <c r="C1320" s="11">
        <f t="shared" si="117"/>
        <v>701.4591841254874</v>
      </c>
      <c r="D1320" s="10"/>
      <c r="E1320" s="10">
        <f t="shared" si="109"/>
        <v>271.39317804041264</v>
      </c>
      <c r="F1320" s="10">
        <f t="shared" si="114"/>
        <v>5.599877114710063</v>
      </c>
      <c r="G1320" s="12">
        <f t="shared" si="110"/>
        <v>5.459184125487354</v>
      </c>
      <c r="H1320" s="13">
        <f t="shared" si="118"/>
        <v>0.242420352890592</v>
      </c>
      <c r="I1320">
        <f t="shared" si="111"/>
        <v>5.4605766777239095</v>
      </c>
      <c r="J1320">
        <f t="shared" si="115"/>
        <v>228.53184184347293</v>
      </c>
      <c r="K1320">
        <f t="shared" si="116"/>
        <v>0.004375757845967585</v>
      </c>
      <c r="M1320" s="15">
        <f t="shared" si="112"/>
        <v>-0.0028203528905932918</v>
      </c>
      <c r="N1320" s="19">
        <f t="shared" si="113"/>
        <v>-0.011771088858903619</v>
      </c>
    </row>
    <row r="1321" spans="1:14" ht="15.75" hidden="1" outlineLevel="1">
      <c r="A1321" s="13">
        <v>0.24199999999999872</v>
      </c>
      <c r="B1321" s="1">
        <v>695</v>
      </c>
      <c r="C1321" s="11">
        <f t="shared" si="117"/>
        <v>699.9563650126547</v>
      </c>
      <c r="D1321" s="10"/>
      <c r="E1321" s="10">
        <f t="shared" si="109"/>
        <v>261.22069816324597</v>
      </c>
      <c r="F1321" s="10">
        <f t="shared" si="114"/>
        <v>5.561530110044776</v>
      </c>
      <c r="G1321" s="12">
        <f t="shared" si="110"/>
        <v>4.9563650126547145</v>
      </c>
      <c r="H1321" s="13">
        <f t="shared" si="118"/>
        <v>0.24403259104587938</v>
      </c>
      <c r="I1321">
        <f t="shared" si="111"/>
        <v>5.4350599642766015</v>
      </c>
      <c r="J1321">
        <f t="shared" si="115"/>
        <v>222.79860297075996</v>
      </c>
      <c r="K1321">
        <f t="shared" si="116"/>
        <v>0.004488358484596242</v>
      </c>
      <c r="M1321" s="15">
        <f t="shared" si="112"/>
        <v>-0.0020325910458806606</v>
      </c>
      <c r="N1321" s="19">
        <f t="shared" si="113"/>
        <v>-0.008399136553225914</v>
      </c>
    </row>
    <row r="1322" spans="1:14" ht="15.75" hidden="1" outlineLevel="1">
      <c r="A1322" s="13">
        <v>0.24439999999999873</v>
      </c>
      <c r="B1322" s="1">
        <v>694</v>
      </c>
      <c r="C1322" s="11">
        <f t="shared" si="117"/>
        <v>698.4681592049764</v>
      </c>
      <c r="D1322" s="10"/>
      <c r="E1322" s="10">
        <f t="shared" si="109"/>
        <v>251.52431680804162</v>
      </c>
      <c r="F1322" s="10">
        <f t="shared" si="114"/>
        <v>5.523555988899627</v>
      </c>
      <c r="G1322" s="12">
        <f t="shared" si="110"/>
        <v>4.468159204976359</v>
      </c>
      <c r="H1322" s="13">
        <f t="shared" si="118"/>
        <v>0.24565537112332517</v>
      </c>
      <c r="I1322">
        <f t="shared" si="111"/>
        <v>5.4095432508292935</v>
      </c>
      <c r="J1322">
        <f t="shared" si="115"/>
        <v>217.20980682251354</v>
      </c>
      <c r="K1322">
        <f t="shared" si="116"/>
        <v>0.004603843696694228</v>
      </c>
      <c r="M1322" s="15">
        <f t="shared" si="112"/>
        <v>-0.0012553711233264375</v>
      </c>
      <c r="N1322" s="19">
        <f t="shared" si="113"/>
        <v>-0.005136543057800508</v>
      </c>
    </row>
    <row r="1323" spans="1:14" ht="15.75" hidden="1" outlineLevel="1">
      <c r="A1323" s="13">
        <v>0.24679999999999874</v>
      </c>
      <c r="B1323" s="1">
        <v>693</v>
      </c>
      <c r="C1323" s="11">
        <f t="shared" si="117"/>
        <v>696.9942749248271</v>
      </c>
      <c r="D1323" s="10"/>
      <c r="E1323" s="10">
        <f t="shared" si="109"/>
        <v>242.27739931696865</v>
      </c>
      <c r="F1323" s="10">
        <f t="shared" si="114"/>
        <v>5.4859473060685655</v>
      </c>
      <c r="G1323" s="12">
        <f t="shared" si="110"/>
        <v>3.9942749248270957</v>
      </c>
      <c r="H1323" s="13">
        <f t="shared" si="118"/>
        <v>0.24728875618171117</v>
      </c>
      <c r="I1323">
        <f t="shared" si="111"/>
        <v>5.3840265373819856</v>
      </c>
      <c r="J1323">
        <f t="shared" si="115"/>
        <v>211.76181432122192</v>
      </c>
      <c r="K1323">
        <f t="shared" si="116"/>
        <v>0.00472228670313099</v>
      </c>
      <c r="M1323" s="15">
        <f t="shared" si="112"/>
        <v>-0.0004887561817124297</v>
      </c>
      <c r="N1323" s="19">
        <f t="shared" si="113"/>
        <v>-0.001980373507748915</v>
      </c>
    </row>
    <row r="1324" spans="1:14" ht="15.75" hidden="1" outlineLevel="1">
      <c r="A1324" s="13">
        <v>0.24919999999999876</v>
      </c>
      <c r="B1324" s="1">
        <v>692</v>
      </c>
      <c r="C1324" s="11">
        <f t="shared" si="117"/>
        <v>695.5344287504728</v>
      </c>
      <c r="D1324" s="10"/>
      <c r="E1324" s="10">
        <f t="shared" si="109"/>
        <v>233.45503990160418</v>
      </c>
      <c r="F1324" s="10">
        <f t="shared" si="114"/>
        <v>5.4486968295604195</v>
      </c>
      <c r="G1324" s="12">
        <f t="shared" si="110"/>
        <v>3.5344287504727845</v>
      </c>
      <c r="H1324" s="13">
        <f t="shared" si="118"/>
        <v>0.2489328094640567</v>
      </c>
      <c r="I1324">
        <f t="shared" si="111"/>
        <v>5.358509823934678</v>
      </c>
      <c r="J1324">
        <f t="shared" si="115"/>
        <v>206.45107807197752</v>
      </c>
      <c r="K1324">
        <f t="shared" si="116"/>
        <v>0.004843762548197293</v>
      </c>
      <c r="M1324" s="15">
        <f t="shared" si="112"/>
        <v>0.000267190535942069</v>
      </c>
      <c r="N1324" s="19">
        <f t="shared" si="113"/>
        <v>0.0010721931618863174</v>
      </c>
    </row>
    <row r="1325" spans="1:14" ht="15.75" hidden="1" outlineLevel="1">
      <c r="A1325" s="13">
        <v>0.25159999999999877</v>
      </c>
      <c r="B1325" s="1">
        <v>691</v>
      </c>
      <c r="C1325" s="11">
        <f t="shared" si="117"/>
        <v>694.0883452945224</v>
      </c>
      <c r="D1325" s="10"/>
      <c r="E1325" s="10">
        <f t="shared" si="109"/>
        <v>225.033934210857</v>
      </c>
      <c r="F1325" s="10">
        <f t="shared" si="114"/>
        <v>5.411797532394038</v>
      </c>
      <c r="G1325" s="12">
        <f t="shared" si="110"/>
        <v>3.0883452945223553</v>
      </c>
      <c r="H1325" s="13">
        <f t="shared" si="118"/>
        <v>0.25058759439130757</v>
      </c>
      <c r="I1325">
        <f t="shared" si="111"/>
        <v>5.33299311048737</v>
      </c>
      <c r="J1325">
        <f t="shared" si="115"/>
        <v>201.2741400526334</v>
      </c>
      <c r="K1325">
        <f t="shared" si="116"/>
        <v>0.004968348143176758</v>
      </c>
      <c r="M1325" s="15">
        <f t="shared" si="112"/>
        <v>0.0010124056086912026</v>
      </c>
      <c r="N1325" s="19">
        <f t="shared" si="113"/>
        <v>0.004023869668883973</v>
      </c>
    </row>
    <row r="1326" spans="1:14" ht="15.75" hidden="1" outlineLevel="1">
      <c r="A1326" s="13">
        <v>0.2539999999999988</v>
      </c>
      <c r="B1326" s="1">
        <v>690</v>
      </c>
      <c r="C1326" s="11">
        <f t="shared" si="117"/>
        <v>692.6557568976343</v>
      </c>
      <c r="D1326" s="10"/>
      <c r="E1326" s="10">
        <f t="shared" si="109"/>
        <v>216.99226239187823</v>
      </c>
      <c r="F1326" s="10">
        <f t="shared" si="114"/>
        <v>5.375242584782709</v>
      </c>
      <c r="G1326" s="12">
        <f t="shared" si="110"/>
        <v>2.655756897634319</v>
      </c>
      <c r="H1326" s="13">
        <f t="shared" si="118"/>
        <v>0.2522531745557492</v>
      </c>
      <c r="I1326">
        <f t="shared" si="111"/>
        <v>5.307476397040062</v>
      </c>
      <c r="J1326">
        <f t="shared" si="115"/>
        <v>196.2276293621535</v>
      </c>
      <c r="K1326">
        <f t="shared" si="116"/>
        <v>0.005096122310861848</v>
      </c>
      <c r="M1326" s="15">
        <f t="shared" si="112"/>
        <v>0.001746825444249589</v>
      </c>
      <c r="N1326" s="19">
        <f t="shared" si="113"/>
        <v>0.006877265528541722</v>
      </c>
    </row>
    <row r="1327" spans="1:14" ht="15.75" hidden="1" outlineLevel="1">
      <c r="A1327" s="13">
        <v>0.2563999999999988</v>
      </c>
      <c r="B1327" s="1">
        <v>689</v>
      </c>
      <c r="C1327" s="11">
        <f t="shared" si="117"/>
        <v>691.2364033366168</v>
      </c>
      <c r="D1327" s="10"/>
      <c r="E1327" s="10">
        <f t="shared" si="109"/>
        <v>209.30958169102277</v>
      </c>
      <c r="F1327" s="10">
        <f t="shared" si="114"/>
        <v>5.339025346685808</v>
      </c>
      <c r="G1327" s="12">
        <f t="shared" si="110"/>
        <v>2.2364033366168314</v>
      </c>
      <c r="H1327" s="13">
        <f t="shared" si="118"/>
        <v>0.2539296137141324</v>
      </c>
      <c r="I1327">
        <f t="shared" si="111"/>
        <v>5.281959683592754</v>
      </c>
      <c r="J1327">
        <f t="shared" si="115"/>
        <v>191.30826002569114</v>
      </c>
      <c r="K1327">
        <f t="shared" si="116"/>
        <v>0.005227165831029503</v>
      </c>
      <c r="M1327" s="15">
        <f t="shared" si="112"/>
        <v>0.002470386285866377</v>
      </c>
      <c r="N1327" s="19">
        <f t="shared" si="113"/>
        <v>0.009634891910555339</v>
      </c>
    </row>
    <row r="1328" spans="1:14" ht="15.75" hidden="1" outlineLevel="1">
      <c r="A1328" s="13">
        <v>0.2587999999999988</v>
      </c>
      <c r="B1328" s="1">
        <v>688</v>
      </c>
      <c r="C1328" s="11">
        <f t="shared" si="117"/>
        <v>689.830031546115</v>
      </c>
      <c r="D1328" s="10"/>
      <c r="E1328" s="10">
        <f aca="true" t="shared" si="119" ref="E1328:E1391">(1/(0.9674*A1328)^3.833)</f>
        <v>201.96672773641603</v>
      </c>
      <c r="F1328" s="10">
        <f t="shared" si="114"/>
        <v>5.303139360707197</v>
      </c>
      <c r="G1328" s="12">
        <f aca="true" t="shared" si="120" ref="G1328:G1391">C1328-B1328</f>
        <v>1.8300315461150376</v>
      </c>
      <c r="H1328" s="13">
        <f t="shared" si="118"/>
        <v>0.2556169757805068</v>
      </c>
      <c r="I1328">
        <f aca="true" t="shared" si="121" ref="I1328:I1391">(B1328-482)/39.19</f>
        <v>5.256442970145446</v>
      </c>
      <c r="J1328">
        <f t="shared" si="115"/>
        <v>186.51282885496573</v>
      </c>
      <c r="K1328">
        <f t="shared" si="116"/>
        <v>0.0053615614868916615</v>
      </c>
      <c r="M1328" s="15">
        <f aca="true" t="shared" si="122" ref="M1328:M1391">A1328-H1328</f>
        <v>0.0031830242194920144</v>
      </c>
      <c r="N1328" s="19">
        <f aca="true" t="shared" si="123" ref="N1328:N1391">M1328/A1328</f>
        <v>0.012299166226785275</v>
      </c>
    </row>
    <row r="1329" spans="1:14" ht="15.75" hidden="1" outlineLevel="1">
      <c r="A1329" s="13">
        <v>0.2611999999999988</v>
      </c>
      <c r="B1329" s="1">
        <v>687</v>
      </c>
      <c r="C1329" s="11">
        <f t="shared" si="117"/>
        <v>688.4363953531353</v>
      </c>
      <c r="D1329" s="10"/>
      <c r="E1329" s="10">
        <f t="shared" si="119"/>
        <v>194.94572372799183</v>
      </c>
      <c r="F1329" s="10">
        <f aca="true" t="shared" si="124" ref="F1329:F1392">LN(E1329-1)</f>
        <v>5.267578345321134</v>
      </c>
      <c r="G1329" s="12">
        <f t="shared" si="120"/>
        <v>1.4363953531352536</v>
      </c>
      <c r="H1329" s="13">
        <f t="shared" si="118"/>
        <v>0.25731532481874864</v>
      </c>
      <c r="I1329">
        <f t="shared" si="121"/>
        <v>5.230926256698138</v>
      </c>
      <c r="J1329">
        <f aca="true" t="shared" si="125" ref="J1329:J1392">(EXP(I1329)+1)*0.9674</f>
        <v>181.8382133625454</v>
      </c>
      <c r="K1329">
        <f aca="true" t="shared" si="126" ref="K1329:K1392">1/J1329</f>
        <v>0.005499394112535741</v>
      </c>
      <c r="M1329" s="15">
        <f t="shared" si="122"/>
        <v>0.0038846751812501856</v>
      </c>
      <c r="N1329" s="19">
        <f t="shared" si="123"/>
        <v>0.01487241646726724</v>
      </c>
    </row>
    <row r="1330" spans="1:14" ht="15.75" hidden="1" outlineLevel="1">
      <c r="A1330" s="13">
        <v>0.26359999999999884</v>
      </c>
      <c r="B1330" s="1">
        <v>686</v>
      </c>
      <c r="C1330" s="11">
        <f t="shared" si="117"/>
        <v>687.0552552236982</v>
      </c>
      <c r="D1330" s="10"/>
      <c r="E1330" s="10">
        <f t="shared" si="119"/>
        <v>188.22969683624035</v>
      </c>
      <c r="F1330" s="10">
        <f t="shared" si="124"/>
        <v>5.23233618840771</v>
      </c>
      <c r="G1330" s="12">
        <f t="shared" si="120"/>
        <v>1.0552552236981683</v>
      </c>
      <c r="H1330" s="13">
        <f t="shared" si="118"/>
        <v>0.2590247250347763</v>
      </c>
      <c r="I1330">
        <f t="shared" si="121"/>
        <v>5.20540954325083</v>
      </c>
      <c r="J1330">
        <f t="shared" si="125"/>
        <v>177.28136972867645</v>
      </c>
      <c r="K1330">
        <f t="shared" si="126"/>
        <v>0.0056407506413700915</v>
      </c>
      <c r="M1330" s="15">
        <f t="shared" si="122"/>
        <v>0.004575274965222531</v>
      </c>
      <c r="N1330" s="19">
        <f t="shared" si="123"/>
        <v>0.017356885300540786</v>
      </c>
    </row>
    <row r="1331" spans="1:14" ht="15.75" hidden="1" outlineLevel="1">
      <c r="A1331" s="13">
        <v>0.26599999999999885</v>
      </c>
      <c r="B1331" s="1">
        <v>685</v>
      </c>
      <c r="C1331" s="11">
        <f t="shared" si="117"/>
        <v>685.6863780209635</v>
      </c>
      <c r="D1331" s="10"/>
      <c r="E1331" s="10">
        <f t="shared" si="119"/>
        <v>181.80280117832004</v>
      </c>
      <c r="F1331" s="10">
        <f t="shared" si="124"/>
        <v>5.197406941080978</v>
      </c>
      <c r="G1331" s="12">
        <f t="shared" si="120"/>
        <v>0.6863780209635024</v>
      </c>
      <c r="H1331" s="13">
        <f t="shared" si="118"/>
        <v>0.2607452407684421</v>
      </c>
      <c r="I1331">
        <f t="shared" si="121"/>
        <v>5.179892829803522</v>
      </c>
      <c r="J1331">
        <f t="shared" si="125"/>
        <v>172.83933081933714</v>
      </c>
      <c r="K1331">
        <f t="shared" si="126"/>
        <v>0.005785720155589267</v>
      </c>
      <c r="M1331" s="15">
        <f t="shared" si="122"/>
        <v>0.0052547592315567715</v>
      </c>
      <c r="N1331" s="19">
        <f t="shared" si="123"/>
        <v>0.01975473395322103</v>
      </c>
    </row>
    <row r="1332" spans="1:14" ht="15.75" hidden="1" outlineLevel="1">
      <c r="A1332" s="13">
        <v>0.26839999999999886</v>
      </c>
      <c r="B1332" s="1">
        <v>684</v>
      </c>
      <c r="C1332" s="11">
        <f t="shared" si="117"/>
        <v>684.3295367742065</v>
      </c>
      <c r="D1332" s="10"/>
      <c r="E1332" s="10">
        <f t="shared" si="119"/>
        <v>175.65014680057376</v>
      </c>
      <c r="F1332" s="10">
        <f t="shared" si="124"/>
        <v>5.162784811793992</v>
      </c>
      <c r="G1332" s="12">
        <f t="shared" si="120"/>
        <v>0.32953677420653094</v>
      </c>
      <c r="H1332" s="13">
        <f t="shared" si="118"/>
        <v>0.2624769364850904</v>
      </c>
      <c r="I1332">
        <f t="shared" si="121"/>
        <v>5.154376116356214</v>
      </c>
      <c r="J1332">
        <f t="shared" si="125"/>
        <v>168.5092042542236</v>
      </c>
      <c r="K1332">
        <f t="shared" si="126"/>
        <v>0.005934393936673851</v>
      </c>
      <c r="M1332" s="15">
        <f t="shared" si="122"/>
        <v>0.005923063514908455</v>
      </c>
      <c r="N1332" s="19">
        <f t="shared" si="123"/>
        <v>0.02206804588266945</v>
      </c>
    </row>
    <row r="1333" spans="1:14" ht="15.75" hidden="1" outlineLevel="1">
      <c r="A1333" s="13">
        <v>0.2707999999999989</v>
      </c>
      <c r="B1333" s="1">
        <v>683</v>
      </c>
      <c r="C1333" s="11">
        <f t="shared" si="117"/>
        <v>682.9845104580661</v>
      </c>
      <c r="D1333" s="10"/>
      <c r="E1333" s="10">
        <f t="shared" si="119"/>
        <v>169.75773415060132</v>
      </c>
      <c r="F1333" s="10">
        <f t="shared" si="124"/>
        <v>5.128464160705948</v>
      </c>
      <c r="G1333" s="12">
        <f t="shared" si="120"/>
        <v>-0.015489541933902728</v>
      </c>
      <c r="H1333" s="13">
        <f t="shared" si="118"/>
        <v>0.2642198767667729</v>
      </c>
      <c r="I1333">
        <f t="shared" si="121"/>
        <v>5.128859402908906</v>
      </c>
      <c r="J1333">
        <f t="shared" si="125"/>
        <v>164.28817052341122</v>
      </c>
      <c r="K1333">
        <f t="shared" si="126"/>
        <v>0.0060868655169393285</v>
      </c>
      <c r="M1333" s="15">
        <f t="shared" si="122"/>
        <v>0.006580123233225987</v>
      </c>
      <c r="N1333" s="19">
        <f t="shared" si="123"/>
        <v>0.024298830255635208</v>
      </c>
    </row>
    <row r="1334" spans="1:14" ht="15.75" hidden="1" outlineLevel="1">
      <c r="A1334" s="13">
        <v>0.2731999999999989</v>
      </c>
      <c r="B1334" s="1">
        <v>682</v>
      </c>
      <c r="C1334" s="11">
        <f t="shared" si="117"/>
        <v>681.6510837815209</v>
      </c>
      <c r="D1334" s="10"/>
      <c r="E1334" s="10">
        <f t="shared" si="119"/>
        <v>164.11239357062644</v>
      </c>
      <c r="F1334" s="10">
        <f t="shared" si="124"/>
        <v>5.094439494297549</v>
      </c>
      <c r="G1334" s="12">
        <f t="shared" si="120"/>
        <v>-0.3489162184790757</v>
      </c>
      <c r="H1334" s="13">
        <f t="shared" si="118"/>
        <v>0.2659741263031084</v>
      </c>
      <c r="I1334">
        <f t="shared" si="121"/>
        <v>5.103342689461598</v>
      </c>
      <c r="J1334">
        <f t="shared" si="125"/>
        <v>160.1734811514648</v>
      </c>
      <c r="K1334">
        <f t="shared" si="126"/>
        <v>0.00624323073214829</v>
      </c>
      <c r="M1334" s="15">
        <f t="shared" si="122"/>
        <v>0.0072258736968904835</v>
      </c>
      <c r="N1334" s="19">
        <f t="shared" si="123"/>
        <v>0.026449025244840822</v>
      </c>
    </row>
    <row r="1335" spans="1:14" ht="15.75" hidden="1" outlineLevel="1">
      <c r="A1335" s="13">
        <v>0.2755999999999989</v>
      </c>
      <c r="B1335" s="1">
        <v>681</v>
      </c>
      <c r="C1335" s="11">
        <f t="shared" si="117"/>
        <v>680.3290469860824</v>
      </c>
      <c r="D1335" s="10"/>
      <c r="E1335" s="10">
        <f t="shared" si="119"/>
        <v>158.7017293875101</v>
      </c>
      <c r="F1335" s="10">
        <f t="shared" si="124"/>
        <v>5.060705460221546</v>
      </c>
      <c r="G1335" s="12">
        <f t="shared" si="120"/>
        <v>-0.6709530139175968</v>
      </c>
      <c r="H1335" s="13">
        <f t="shared" si="118"/>
        <v>0.2677397498817787</v>
      </c>
      <c r="I1335">
        <f t="shared" si="121"/>
        <v>5.07782597601429</v>
      </c>
      <c r="J1335">
        <f t="shared" si="125"/>
        <v>156.1624569078015</v>
      </c>
      <c r="K1335">
        <f t="shared" si="126"/>
        <v>0.006403587775200036</v>
      </c>
      <c r="M1335" s="15">
        <f t="shared" si="122"/>
        <v>0.007860250118220224</v>
      </c>
      <c r="N1335" s="19">
        <f t="shared" si="123"/>
        <v>0.028520501154645342</v>
      </c>
    </row>
    <row r="1336" spans="1:14" ht="15.75" hidden="1" outlineLevel="1">
      <c r="A1336" s="13">
        <v>0.2779999999999989</v>
      </c>
      <c r="B1336" s="1">
        <v>680</v>
      </c>
      <c r="C1336" s="11">
        <f t="shared" si="117"/>
        <v>679.0181956527247</v>
      </c>
      <c r="D1336" s="10"/>
      <c r="E1336" s="10">
        <f t="shared" si="119"/>
        <v>153.5140682139982</v>
      </c>
      <c r="F1336" s="10">
        <f t="shared" si="124"/>
        <v>5.027256842376238</v>
      </c>
      <c r="G1336" s="12">
        <f t="shared" si="120"/>
        <v>-0.9818043472753288</v>
      </c>
      <c r="H1336" s="13">
        <f t="shared" si="118"/>
        <v>0.2695168123786459</v>
      </c>
      <c r="I1336">
        <f t="shared" si="121"/>
        <v>5.052309262566982</v>
      </c>
      <c r="J1336">
        <f t="shared" si="125"/>
        <v>152.2524860621422</v>
      </c>
      <c r="K1336">
        <f t="shared" si="126"/>
        <v>0.0065680372509112775</v>
      </c>
      <c r="M1336" s="15">
        <f t="shared" si="122"/>
        <v>0.008483187621353028</v>
      </c>
      <c r="N1336" s="19">
        <f t="shared" si="123"/>
        <v>0.03051506338616209</v>
      </c>
    </row>
    <row r="1337" spans="1:14" ht="15.75" hidden="1" outlineLevel="1">
      <c r="A1337" s="13">
        <v>0.28039999999999893</v>
      </c>
      <c r="B1337" s="1">
        <v>679</v>
      </c>
      <c r="C1337" s="11">
        <f t="shared" si="117"/>
        <v>677.718330517101</v>
      </c>
      <c r="D1337" s="10"/>
      <c r="E1337" s="10">
        <f t="shared" si="119"/>
        <v>148.538411111083</v>
      </c>
      <c r="F1337" s="10">
        <f t="shared" si="124"/>
        <v>4.9940885561903805</v>
      </c>
      <c r="G1337" s="12">
        <f t="shared" si="120"/>
        <v>-1.2816694828990194</v>
      </c>
      <c r="H1337" s="13">
        <f t="shared" si="118"/>
        <v>0.2713053787474839</v>
      </c>
      <c r="I1337">
        <f t="shared" si="121"/>
        <v>5.026792549119674</v>
      </c>
      <c r="J1337">
        <f t="shared" si="125"/>
        <v>148.44102268391458</v>
      </c>
      <c r="K1337">
        <f t="shared" si="126"/>
        <v>0.0067366822319014</v>
      </c>
      <c r="M1337" s="15">
        <f t="shared" si="122"/>
        <v>0.009094621252515034</v>
      </c>
      <c r="N1337" s="19">
        <f t="shared" si="123"/>
        <v>0.032434455251480275</v>
      </c>
    </row>
    <row r="1338" spans="1:14" ht="15.75" hidden="1" outlineLevel="1">
      <c r="A1338" s="13">
        <v>0.28279999999999894</v>
      </c>
      <c r="B1338" s="1">
        <v>678</v>
      </c>
      <c r="C1338" s="11">
        <f t="shared" si="117"/>
        <v>676.4292572926208</v>
      </c>
      <c r="D1338" s="10"/>
      <c r="E1338" s="10">
        <f t="shared" si="119"/>
        <v>143.7643892931655</v>
      </c>
      <c r="F1338" s="10">
        <f t="shared" si="124"/>
        <v>4.961195644108723</v>
      </c>
      <c r="G1338" s="12">
        <f t="shared" si="120"/>
        <v>-1.5707427073791678</v>
      </c>
      <c r="H1338" s="13">
        <f t="shared" si="118"/>
        <v>0.27310551400930827</v>
      </c>
      <c r="I1338">
        <f t="shared" si="121"/>
        <v>5.001275835672366</v>
      </c>
      <c r="J1338">
        <f t="shared" si="125"/>
        <v>144.7255849845011</v>
      </c>
      <c r="K1338">
        <f t="shared" si="126"/>
        <v>0.006909628315595281</v>
      </c>
      <c r="M1338" s="15">
        <f t="shared" si="122"/>
        <v>0.009694485990690671</v>
      </c>
      <c r="N1338" s="19">
        <f t="shared" si="123"/>
        <v>0.034280360646006744</v>
      </c>
    </row>
    <row r="1339" spans="1:14" ht="15.75" hidden="1" outlineLevel="1">
      <c r="A1339" s="13">
        <v>0.28519999999999895</v>
      </c>
      <c r="B1339" s="1">
        <v>677</v>
      </c>
      <c r="C1339" s="11">
        <f t="shared" si="117"/>
        <v>675.1507865009914</v>
      </c>
      <c r="D1339" s="10"/>
      <c r="E1339" s="10">
        <f t="shared" si="119"/>
        <v>139.18222308636905</v>
      </c>
      <c r="F1339" s="10">
        <f t="shared" si="124"/>
        <v>4.928573271267961</v>
      </c>
      <c r="G1339" s="12">
        <f t="shared" si="120"/>
        <v>-1.849213499008556</v>
      </c>
      <c r="H1339" s="13">
        <f t="shared" si="118"/>
        <v>0.2749172832412949</v>
      </c>
      <c r="I1339">
        <f t="shared" si="121"/>
        <v>4.975759122225058</v>
      </c>
      <c r="J1339">
        <f t="shared" si="125"/>
        <v>141.103753701252</v>
      </c>
      <c r="K1339">
        <f t="shared" si="126"/>
        <v>0.007086983682356334</v>
      </c>
      <c r="M1339" s="15">
        <f t="shared" si="122"/>
        <v>0.010282716758704069</v>
      </c>
      <c r="N1339" s="19">
        <f t="shared" si="123"/>
        <v>0.03605440658732155</v>
      </c>
    </row>
    <row r="1340" spans="1:14" ht="15.75" hidden="1" outlineLevel="1">
      <c r="A1340" s="13">
        <v>0.28759999999999897</v>
      </c>
      <c r="B1340" s="1">
        <v>676</v>
      </c>
      <c r="C1340" s="11">
        <f t="shared" si="117"/>
        <v>673.8827333098453</v>
      </c>
      <c r="D1340" s="10"/>
      <c r="E1340" s="10">
        <f t="shared" si="119"/>
        <v>134.78268387623498</v>
      </c>
      <c r="F1340" s="10">
        <f t="shared" si="124"/>
        <v>4.896216721353542</v>
      </c>
      <c r="G1340" s="12">
        <f t="shared" si="120"/>
        <v>-2.117266690154679</v>
      </c>
      <c r="H1340" s="13">
        <f t="shared" si="118"/>
        <v>0.27674075156527395</v>
      </c>
      <c r="I1340">
        <f t="shared" si="121"/>
        <v>4.95024240877775</v>
      </c>
      <c r="J1340">
        <f t="shared" si="125"/>
        <v>137.57317052221163</v>
      </c>
      <c r="K1340">
        <f t="shared" si="126"/>
        <v>0.007268859154761915</v>
      </c>
      <c r="M1340" s="15">
        <f t="shared" si="122"/>
        <v>0.010859248434725022</v>
      </c>
      <c r="N1340" s="19">
        <f t="shared" si="123"/>
        <v>0.037758165628390336</v>
      </c>
    </row>
    <row r="1341" spans="1:14" ht="15.75" hidden="1" outlineLevel="1">
      <c r="A1341" s="13">
        <v>0.289999999999999</v>
      </c>
      <c r="B1341" s="1">
        <v>675</v>
      </c>
      <c r="C1341" s="11">
        <f t="shared" si="117"/>
        <v>672.6249173771023</v>
      </c>
      <c r="D1341" s="10"/>
      <c r="E1341" s="10">
        <f t="shared" si="119"/>
        <v>130.55705880439174</v>
      </c>
      <c r="F1341" s="10">
        <f t="shared" si="124"/>
        <v>4.86412139262828</v>
      </c>
      <c r="G1341" s="12">
        <f t="shared" si="120"/>
        <v>-2.3750826228977076</v>
      </c>
      <c r="H1341" s="13">
        <f t="shared" si="118"/>
        <v>0.27857598413578655</v>
      </c>
      <c r="I1341">
        <f t="shared" si="121"/>
        <v>4.924725695330442</v>
      </c>
      <c r="J1341">
        <f t="shared" si="125"/>
        <v>134.13153655053182</v>
      </c>
      <c r="K1341">
        <f t="shared" si="126"/>
        <v>0.007455368258032791</v>
      </c>
      <c r="M1341" s="15">
        <f t="shared" si="122"/>
        <v>0.011424015864212433</v>
      </c>
      <c r="N1341" s="19">
        <f t="shared" si="123"/>
        <v>0.03939315815245681</v>
      </c>
    </row>
    <row r="1342" spans="1:14" ht="15.75" hidden="1" outlineLevel="1">
      <c r="A1342" s="13">
        <v>0.292399999999999</v>
      </c>
      <c r="B1342" s="1">
        <v>674</v>
      </c>
      <c r="C1342" s="11">
        <f t="shared" si="117"/>
        <v>671.3771627017306</v>
      </c>
      <c r="D1342" s="10"/>
      <c r="E1342" s="10">
        <f t="shared" si="119"/>
        <v>126.49711799492384</v>
      </c>
      <c r="F1342" s="10">
        <f t="shared" si="124"/>
        <v>4.832282794124284</v>
      </c>
      <c r="G1342" s="12">
        <f t="shared" si="120"/>
        <v>-2.62283729826936</v>
      </c>
      <c r="H1342" s="13">
        <f t="shared" si="118"/>
        <v>0.28042304612769087</v>
      </c>
      <c r="I1342">
        <f t="shared" si="121"/>
        <v>4.899208981883134</v>
      </c>
      <c r="J1342">
        <f t="shared" si="125"/>
        <v>130.77661080757278</v>
      </c>
      <c r="K1342">
        <f t="shared" si="126"/>
        <v>0.007646627281627747</v>
      </c>
      <c r="M1342" s="15">
        <f t="shared" si="122"/>
        <v>0.011976953872308127</v>
      </c>
      <c r="N1342" s="19">
        <f t="shared" si="123"/>
        <v>0.04096085455645748</v>
      </c>
    </row>
    <row r="1343" spans="1:14" ht="15.75" hidden="1" outlineLevel="1">
      <c r="A1343" s="13">
        <v>0.294799999999999</v>
      </c>
      <c r="B1343" s="1">
        <v>673</v>
      </c>
      <c r="C1343" s="11">
        <f t="shared" si="117"/>
        <v>670.139297480595</v>
      </c>
      <c r="D1343" s="10"/>
      <c r="E1343" s="10">
        <f t="shared" si="119"/>
        <v>122.59508411027548</v>
      </c>
      <c r="F1343" s="10">
        <f t="shared" si="124"/>
        <v>4.800696541990177</v>
      </c>
      <c r="G1343" s="12">
        <f t="shared" si="120"/>
        <v>-2.860702519404981</v>
      </c>
      <c r="H1343" s="13">
        <f t="shared" si="118"/>
        <v>0.28228200272330545</v>
      </c>
      <c r="I1343">
        <f t="shared" si="121"/>
        <v>4.873692268435826</v>
      </c>
      <c r="J1343">
        <f t="shared" si="125"/>
        <v>127.50620877371692</v>
      </c>
      <c r="K1343">
        <f t="shared" si="126"/>
        <v>0.007842755342013837</v>
      </c>
      <c r="M1343" s="15">
        <f t="shared" si="122"/>
        <v>0.01251799727669356</v>
      </c>
      <c r="N1343" s="19">
        <f t="shared" si="123"/>
        <v>0.042462677329354145</v>
      </c>
    </row>
    <row r="1344" spans="1:14" ht="15.75" hidden="1" outlineLevel="1">
      <c r="A1344" s="13">
        <v>0.297199999999999</v>
      </c>
      <c r="B1344" s="1">
        <v>672</v>
      </c>
      <c r="C1344" s="11">
        <f t="shared" si="117"/>
        <v>668.9111539710925</v>
      </c>
      <c r="D1344" s="10"/>
      <c r="E1344" s="10">
        <f t="shared" si="119"/>
        <v>118.84360405383475</v>
      </c>
      <c r="F1344" s="10">
        <f t="shared" si="124"/>
        <v>4.7693583559860295</v>
      </c>
      <c r="G1344" s="12">
        <f t="shared" si="120"/>
        <v>-3.088846028907483</v>
      </c>
      <c r="H1344" s="13">
        <f t="shared" si="118"/>
        <v>0.28415291909907364</v>
      </c>
      <c r="I1344">
        <f t="shared" si="121"/>
        <v>4.848175554988518</v>
      </c>
      <c r="J1344">
        <f t="shared" si="125"/>
        <v>124.3182009659449</v>
      </c>
      <c r="K1344">
        <f t="shared" si="126"/>
        <v>0.00804387444662214</v>
      </c>
      <c r="M1344" s="15">
        <f t="shared" si="122"/>
        <v>0.013047080900925379</v>
      </c>
      <c r="N1344" s="19">
        <f t="shared" si="123"/>
        <v>0.043900003031377595</v>
      </c>
    </row>
    <row r="1345" spans="1:14" ht="15.75" hidden="1" outlineLevel="1">
      <c r="A1345" s="13">
        <v>0.29959999999999903</v>
      </c>
      <c r="B1345" s="1">
        <v>671</v>
      </c>
      <c r="C1345" s="11">
        <f t="shared" si="117"/>
        <v>667.6925683592993</v>
      </c>
      <c r="D1345" s="10"/>
      <c r="E1345" s="10">
        <f t="shared" si="119"/>
        <v>115.23572265203272</v>
      </c>
      <c r="F1345" s="10">
        <f t="shared" si="124"/>
        <v>4.738264056118892</v>
      </c>
      <c r="G1345" s="12">
        <f t="shared" si="120"/>
        <v>-3.3074316407006563</v>
      </c>
      <c r="H1345" s="13">
        <f t="shared" si="118"/>
        <v>0.2860358604117373</v>
      </c>
      <c r="I1345">
        <f t="shared" si="121"/>
        <v>4.82265884154121</v>
      </c>
      <c r="J1345">
        <f t="shared" si="125"/>
        <v>121.21051155124857</v>
      </c>
      <c r="K1345">
        <f t="shared" si="126"/>
        <v>0.008250109558998055</v>
      </c>
      <c r="M1345" s="15">
        <f t="shared" si="122"/>
        <v>0.013564139588261748</v>
      </c>
      <c r="N1345" s="19">
        <f t="shared" si="123"/>
        <v>0.04527416417977901</v>
      </c>
    </row>
    <row r="1346" spans="1:14" ht="15.75" hidden="1" outlineLevel="1">
      <c r="A1346" s="13">
        <v>0.30199999999999905</v>
      </c>
      <c r="B1346" s="1">
        <v>670</v>
      </c>
      <c r="C1346" s="11">
        <f aca="true" t="shared" si="127" ref="C1346:C1409">39.19*F1346+482</f>
        <v>666.4833806333628</v>
      </c>
      <c r="D1346" s="10"/>
      <c r="E1346" s="10">
        <f t="shared" si="119"/>
        <v>111.76485816301916</v>
      </c>
      <c r="F1346" s="10">
        <f t="shared" si="124"/>
        <v>4.7074095594121665</v>
      </c>
      <c r="G1346" s="12">
        <f t="shared" si="120"/>
        <v>-3.516619366637201</v>
      </c>
      <c r="H1346" s="13">
        <f t="shared" si="118"/>
        <v>0.28793089178400416</v>
      </c>
      <c r="I1346">
        <f t="shared" si="121"/>
        <v>4.797142128093902</v>
      </c>
      <c r="J1346">
        <f t="shared" si="125"/>
        <v>118.18111699497705</v>
      </c>
      <c r="K1346">
        <f t="shared" si="126"/>
        <v>0.008461588665154536</v>
      </c>
      <c r="M1346" s="15">
        <f t="shared" si="122"/>
        <v>0.014069108215994885</v>
      </c>
      <c r="N1346" s="19">
        <f t="shared" si="123"/>
        <v>0.04658645104634083</v>
      </c>
    </row>
    <row r="1347" spans="1:14" ht="15.75" hidden="1" outlineLevel="1">
      <c r="A1347" s="13">
        <v>0.30439999999999906</v>
      </c>
      <c r="B1347" s="1">
        <v>669</v>
      </c>
      <c r="C1347" s="11">
        <f t="shared" si="127"/>
        <v>665.2834344618879</v>
      </c>
      <c r="D1347" s="10"/>
      <c r="E1347" s="10">
        <f t="shared" si="119"/>
        <v>108.42477947188999</v>
      </c>
      <c r="F1347" s="10">
        <f t="shared" si="124"/>
        <v>4.676790876802447</v>
      </c>
      <c r="G1347" s="12">
        <f t="shared" si="120"/>
        <v>-3.7165655381121496</v>
      </c>
      <c r="H1347" s="13">
        <f t="shared" si="118"/>
        <v>0.2898380782896948</v>
      </c>
      <c r="I1347">
        <f t="shared" si="121"/>
        <v>4.771625414646594</v>
      </c>
      <c r="J1347">
        <f t="shared" si="125"/>
        <v>115.22804474323652</v>
      </c>
      <c r="K1347">
        <f t="shared" si="126"/>
        <v>0.008678442841135656</v>
      </c>
      <c r="M1347" s="15">
        <f t="shared" si="122"/>
        <v>0.014561921710304238</v>
      </c>
      <c r="N1347" s="19">
        <f t="shared" si="123"/>
        <v>0.04783811337156466</v>
      </c>
    </row>
    <row r="1348" spans="1:14" ht="15.75" hidden="1" outlineLevel="1">
      <c r="A1348" s="13">
        <v>0.3067999999999991</v>
      </c>
      <c r="B1348" s="1">
        <v>668</v>
      </c>
      <c r="C1348" s="11">
        <f t="shared" si="127"/>
        <v>664.0925770770854</v>
      </c>
      <c r="D1348" s="10"/>
      <c r="E1348" s="10">
        <f t="shared" si="119"/>
        <v>105.20958484418269</v>
      </c>
      <c r="F1348" s="10">
        <f t="shared" si="124"/>
        <v>4.646404110157831</v>
      </c>
      <c r="G1348" s="12">
        <f t="shared" si="120"/>
        <v>-3.907422922914634</v>
      </c>
      <c r="H1348" s="13">
        <f t="shared" si="118"/>
        <v>0.2917574849383532</v>
      </c>
      <c r="I1348">
        <f t="shared" si="121"/>
        <v>4.746108701199286</v>
      </c>
      <c r="J1348">
        <f t="shared" si="125"/>
        <v>112.34937193848539</v>
      </c>
      <c r="K1348">
        <f t="shared" si="126"/>
        <v>0.00890080632179706</v>
      </c>
      <c r="M1348" s="15">
        <f t="shared" si="122"/>
        <v>0.01504251506164589</v>
      </c>
      <c r="N1348" s="19">
        <f t="shared" si="123"/>
        <v>0.04903036200014972</v>
      </c>
    </row>
    <row r="1349" spans="1:14" ht="15.75" hidden="1" outlineLevel="1">
      <c r="A1349" s="13">
        <v>0.3091999999999991</v>
      </c>
      <c r="B1349" s="1">
        <v>667</v>
      </c>
      <c r="C1349" s="11">
        <f t="shared" si="127"/>
        <v>662.9106591624559</v>
      </c>
      <c r="D1349" s="10"/>
      <c r="E1349" s="10">
        <f t="shared" si="119"/>
        <v>102.11368212001507</v>
      </c>
      <c r="F1349" s="10">
        <f t="shared" si="124"/>
        <v>4.61624544941199</v>
      </c>
      <c r="G1349" s="12">
        <f t="shared" si="120"/>
        <v>-4.089340837544114</v>
      </c>
      <c r="H1349" s="13">
        <f t="shared" si="118"/>
        <v>0.29368917665930594</v>
      </c>
      <c r="I1349">
        <f t="shared" si="121"/>
        <v>4.720591987751978</v>
      </c>
      <c r="J1349">
        <f t="shared" si="125"/>
        <v>109.54322416748877</v>
      </c>
      <c r="K1349">
        <f t="shared" si="126"/>
        <v>0.00912881657080885</v>
      </c>
      <c r="M1349" s="15">
        <f t="shared" si="122"/>
        <v>0.015510823340693147</v>
      </c>
      <c r="N1349" s="19">
        <f t="shared" si="123"/>
        <v>0.05016437044208665</v>
      </c>
    </row>
    <row r="1350" spans="1:14" ht="15.75" hidden="1" outlineLevel="1">
      <c r="A1350" s="13">
        <v>0.3115999999999991</v>
      </c>
      <c r="B1350" s="1">
        <v>666</v>
      </c>
      <c r="C1350" s="11">
        <f t="shared" si="127"/>
        <v>661.7375347448004</v>
      </c>
      <c r="D1350" s="10"/>
      <c r="E1350" s="10">
        <f t="shared" si="119"/>
        <v>99.13177024095681</v>
      </c>
      <c r="F1350" s="10">
        <f t="shared" si="124"/>
        <v>4.586311169808636</v>
      </c>
      <c r="G1350" s="12">
        <f t="shared" si="120"/>
        <v>-4.262465255199572</v>
      </c>
      <c r="H1350" s="13">
        <f t="shared" si="118"/>
        <v>0.29563321828515454</v>
      </c>
      <c r="I1350">
        <f t="shared" si="121"/>
        <v>4.69507527430467</v>
      </c>
      <c r="J1350">
        <f t="shared" si="125"/>
        <v>106.8077742408167</v>
      </c>
      <c r="K1350">
        <f t="shared" si="126"/>
        <v>0.009362614351885342</v>
      </c>
      <c r="M1350" s="15">
        <f t="shared" si="122"/>
        <v>0.015966781714844558</v>
      </c>
      <c r="N1350" s="19">
        <f t="shared" si="123"/>
        <v>0.05124127636342941</v>
      </c>
    </row>
    <row r="1351" spans="1:14" ht="15.75" hidden="1" outlineLevel="1">
      <c r="A1351" s="13">
        <v>0.3139999999999991</v>
      </c>
      <c r="B1351" s="1">
        <v>665</v>
      </c>
      <c r="C1351" s="11">
        <f t="shared" si="127"/>
        <v>660.5730610903577</v>
      </c>
      <c r="D1351" s="10"/>
      <c r="E1351" s="10">
        <f t="shared" si="119"/>
        <v>96.25882201055568</v>
      </c>
      <c r="F1351" s="10">
        <f t="shared" si="124"/>
        <v>4.5565976292512795</v>
      </c>
      <c r="G1351" s="12">
        <f t="shared" si="120"/>
        <v>-4.426938909642331</v>
      </c>
      <c r="H1351" s="13">
        <f t="shared" si="118"/>
        <v>0.29758967453468377</v>
      </c>
      <c r="I1351">
        <f t="shared" si="121"/>
        <v>4.669558560857362</v>
      </c>
      <c r="J1351">
        <f t="shared" si="125"/>
        <v>104.14124100309179</v>
      </c>
      <c r="K1351">
        <f t="shared" si="126"/>
        <v>0.009602343801244998</v>
      </c>
      <c r="M1351" s="15">
        <f t="shared" si="122"/>
        <v>0.016410325465315345</v>
      </c>
      <c r="N1351" s="19">
        <f t="shared" si="123"/>
        <v>0.05226218301055857</v>
      </c>
    </row>
    <row r="1352" spans="1:14" ht="15.75" hidden="1" outlineLevel="1">
      <c r="A1352" s="13">
        <v>0.3163999999999991</v>
      </c>
      <c r="B1352" s="1">
        <v>664</v>
      </c>
      <c r="C1352" s="11">
        <f t="shared" si="127"/>
        <v>659.4170986048778</v>
      </c>
      <c r="D1352" s="10"/>
      <c r="E1352" s="10">
        <f t="shared" si="119"/>
        <v>93.4900679974969</v>
      </c>
      <c r="F1352" s="10">
        <f t="shared" si="124"/>
        <v>4.527101265753453</v>
      </c>
      <c r="G1352" s="12">
        <f t="shared" si="120"/>
        <v>-4.582901395122235</v>
      </c>
      <c r="H1352" s="13">
        <f t="shared" si="118"/>
        <v>0.29955860999517053</v>
      </c>
      <c r="I1352">
        <f t="shared" si="121"/>
        <v>4.644041847410054</v>
      </c>
      <c r="J1352">
        <f t="shared" si="125"/>
        <v>101.54188817321116</v>
      </c>
      <c r="K1352">
        <f t="shared" si="126"/>
        <v>0.009848152501302616</v>
      </c>
      <c r="M1352" s="15">
        <f t="shared" si="122"/>
        <v>0.016841390004828594</v>
      </c>
      <c r="N1352" s="19">
        <f t="shared" si="123"/>
        <v>0.05322816057151909</v>
      </c>
    </row>
    <row r="1353" spans="1:14" ht="15.75" hidden="1" outlineLevel="1">
      <c r="A1353" s="13">
        <v>0.31879999999999914</v>
      </c>
      <c r="B1353" s="1">
        <v>663</v>
      </c>
      <c r="C1353" s="11">
        <f t="shared" si="127"/>
        <v>658.2695107374564</v>
      </c>
      <c r="D1353" s="10"/>
      <c r="E1353" s="10">
        <f t="shared" si="119"/>
        <v>90.8209814977176</v>
      </c>
      <c r="F1353" s="10">
        <f t="shared" si="124"/>
        <v>4.497818594984854</v>
      </c>
      <c r="G1353" s="12">
        <f t="shared" si="120"/>
        <v>-4.730489262543642</v>
      </c>
      <c r="H1353" s="13">
        <f t="shared" si="118"/>
        <v>0.3015400891040751</v>
      </c>
      <c r="I1353">
        <f t="shared" si="121"/>
        <v>4.618525133962746</v>
      </c>
      <c r="J1353">
        <f t="shared" si="125"/>
        <v>99.008023213788</v>
      </c>
      <c r="K1353">
        <f t="shared" si="126"/>
        <v>0.010100191555594442</v>
      </c>
      <c r="M1353" s="15">
        <f t="shared" si="122"/>
        <v>0.017259910895924047</v>
      </c>
      <c r="N1353" s="19">
        <f t="shared" si="123"/>
        <v>0.054140247477804555</v>
      </c>
    </row>
    <row r="1354" spans="1:14" ht="15.75" hidden="1" outlineLevel="1">
      <c r="A1354" s="13">
        <v>0.32119999999999915</v>
      </c>
      <c r="B1354" s="1">
        <v>662</v>
      </c>
      <c r="C1354" s="11">
        <f t="shared" si="127"/>
        <v>657.1301638879559</v>
      </c>
      <c r="D1354" s="10"/>
      <c r="E1354" s="10">
        <f t="shared" si="119"/>
        <v>88.24726447849756</v>
      </c>
      <c r="F1354" s="10">
        <f t="shared" si="124"/>
        <v>4.468746207909055</v>
      </c>
      <c r="G1354" s="12">
        <f t="shared" si="120"/>
        <v>-4.8698361120441405</v>
      </c>
      <c r="H1354" s="13">
        <f t="shared" si="118"/>
        <v>0.30353417613009886</v>
      </c>
      <c r="I1354">
        <f t="shared" si="121"/>
        <v>4.593008420515438</v>
      </c>
      <c r="J1354">
        <f t="shared" si="125"/>
        <v>96.53799622907601</v>
      </c>
      <c r="K1354">
        <f t="shared" si="126"/>
        <v>0.010358615664935593</v>
      </c>
      <c r="M1354" s="15">
        <f t="shared" si="122"/>
        <v>0.017665823869900288</v>
      </c>
      <c r="N1354" s="19">
        <f t="shared" si="123"/>
        <v>0.05499945164975197</v>
      </c>
    </row>
    <row r="1355" spans="1:14" ht="15.75" hidden="1" outlineLevel="1">
      <c r="A1355" s="13">
        <v>0.32359999999999917</v>
      </c>
      <c r="B1355" s="1">
        <v>661</v>
      </c>
      <c r="C1355" s="11">
        <f t="shared" si="127"/>
        <v>655.9989273178555</v>
      </c>
      <c r="D1355" s="10"/>
      <c r="E1355" s="10">
        <f t="shared" si="119"/>
        <v>85.76483443366902</v>
      </c>
      <c r="F1355" s="10">
        <f t="shared" si="124"/>
        <v>4.439880768508688</v>
      </c>
      <c r="G1355" s="12">
        <f t="shared" si="120"/>
        <v>-5.001072682144468</v>
      </c>
      <c r="H1355" s="13">
        <f t="shared" si="118"/>
        <v>0.30554093515358915</v>
      </c>
      <c r="I1355">
        <f t="shared" si="121"/>
        <v>4.56749170706813</v>
      </c>
      <c r="J1355">
        <f t="shared" si="125"/>
        <v>94.13019889065976</v>
      </c>
      <c r="K1355">
        <f t="shared" si="126"/>
        <v>0.010623583204807474</v>
      </c>
      <c r="M1355" s="15">
        <f t="shared" si="122"/>
        <v>0.01805906484641001</v>
      </c>
      <c r="N1355" s="19">
        <f t="shared" si="123"/>
        <v>0.055806751688535404</v>
      </c>
    </row>
    <row r="1356" spans="1:14" ht="15.75" hidden="1" outlineLevel="1">
      <c r="A1356" s="13">
        <v>0.3259999999999992</v>
      </c>
      <c r="B1356" s="1">
        <v>660</v>
      </c>
      <c r="C1356" s="11">
        <f t="shared" si="127"/>
        <v>654.8756730643779</v>
      </c>
      <c r="D1356" s="10"/>
      <c r="E1356" s="10">
        <f t="shared" si="119"/>
        <v>83.36981208467965</v>
      </c>
      <c r="F1356" s="10">
        <f t="shared" si="124"/>
        <v>4.411219011594231</v>
      </c>
      <c r="G1356" s="12">
        <f t="shared" si="120"/>
        <v>-5.1243269356220935</v>
      </c>
      <c r="H1356" s="13">
        <f t="shared" si="118"/>
        <v>0.30756043004627504</v>
      </c>
      <c r="I1356">
        <f t="shared" si="121"/>
        <v>4.541974993620822</v>
      </c>
      <c r="J1356">
        <f t="shared" si="125"/>
        <v>91.78306339021077</v>
      </c>
      <c r="K1356">
        <f t="shared" si="126"/>
        <v>0.010895256303971394</v>
      </c>
      <c r="M1356" s="15">
        <f t="shared" si="122"/>
        <v>0.018439569953724144</v>
      </c>
      <c r="N1356" s="19">
        <f t="shared" si="123"/>
        <v>0.05656309801755887</v>
      </c>
    </row>
    <row r="1357" spans="1:14" ht="15.75" hidden="1" outlineLevel="1">
      <c r="A1357" s="13">
        <v>0.3283999999999992</v>
      </c>
      <c r="B1357" s="1">
        <v>659</v>
      </c>
      <c r="C1357" s="11">
        <f t="shared" si="127"/>
        <v>653.7602758577456</v>
      </c>
      <c r="D1357" s="10"/>
      <c r="E1357" s="10">
        <f t="shared" si="119"/>
        <v>81.05850986735464</v>
      </c>
      <c r="F1357" s="10">
        <f t="shared" si="124"/>
        <v>4.382757740692666</v>
      </c>
      <c r="G1357" s="12">
        <f t="shared" si="120"/>
        <v>-5.239724142254431</v>
      </c>
      <c r="H1357" s="13">
        <f t="shared" si="118"/>
        <v>0.3095927244503138</v>
      </c>
      <c r="I1357">
        <f t="shared" si="121"/>
        <v>4.516458280173514</v>
      </c>
      <c r="J1357">
        <f t="shared" si="125"/>
        <v>89.49506141862811</v>
      </c>
      <c r="K1357">
        <f t="shared" si="126"/>
        <v>0.01117380092430277</v>
      </c>
      <c r="M1357" s="15">
        <f t="shared" si="122"/>
        <v>0.018807275549685365</v>
      </c>
      <c r="N1357" s="19">
        <f t="shared" si="123"/>
        <v>0.05726941397589955</v>
      </c>
    </row>
    <row r="1358" spans="1:14" ht="15.75" hidden="1" outlineLevel="1">
      <c r="A1358" s="13">
        <v>0.3307999999999992</v>
      </c>
      <c r="B1358" s="1">
        <v>658</v>
      </c>
      <c r="C1358" s="11">
        <f t="shared" si="127"/>
        <v>652.6526130414316</v>
      </c>
      <c r="D1358" s="10"/>
      <c r="E1358" s="10">
        <f t="shared" si="119"/>
        <v>78.82742114888536</v>
      </c>
      <c r="F1358" s="10">
        <f t="shared" si="124"/>
        <v>4.354493826012542</v>
      </c>
      <c r="G1358" s="12">
        <f t="shared" si="120"/>
        <v>-5.34738695856845</v>
      </c>
      <c r="H1358" s="13">
        <f t="shared" si="118"/>
        <v>0.31163788175663076</v>
      </c>
      <c r="I1358">
        <f t="shared" si="121"/>
        <v>4.490941566726206</v>
      </c>
      <c r="J1358">
        <f t="shared" si="125"/>
        <v>87.26470317089816</v>
      </c>
      <c r="K1358">
        <f t="shared" si="126"/>
        <v>0.011459386941838465</v>
      </c>
      <c r="M1358" s="15">
        <f t="shared" si="122"/>
        <v>0.019162118243368442</v>
      </c>
      <c r="N1358" s="19">
        <f t="shared" si="123"/>
        <v>0.057926596866289266</v>
      </c>
    </row>
    <row r="1359" spans="1:14" ht="15.75" hidden="1" outlineLevel="1">
      <c r="A1359" s="13">
        <v>0.3331999999999992</v>
      </c>
      <c r="B1359" s="1">
        <v>657</v>
      </c>
      <c r="C1359" s="11">
        <f t="shared" si="127"/>
        <v>651.5525644952738</v>
      </c>
      <c r="D1359" s="10"/>
      <c r="E1359" s="10">
        <f t="shared" si="119"/>
        <v>76.67321012385473</v>
      </c>
      <c r="F1359" s="10">
        <f t="shared" si="124"/>
        <v>4.32642420248211</v>
      </c>
      <c r="G1359" s="12">
        <f t="shared" si="120"/>
        <v>-5.447435504726172</v>
      </c>
      <c r="H1359" s="13">
        <f t="shared" si="118"/>
        <v>0.3136959650825322</v>
      </c>
      <c r="I1359">
        <f t="shared" si="121"/>
        <v>4.465424853278898</v>
      </c>
      <c r="J1359">
        <f t="shared" si="125"/>
        <v>85.09053637602601</v>
      </c>
      <c r="K1359">
        <f t="shared" si="126"/>
        <v>0.011752188229027863</v>
      </c>
      <c r="M1359" s="15">
        <f t="shared" si="122"/>
        <v>0.019504034917466995</v>
      </c>
      <c r="N1359" s="19">
        <f t="shared" si="123"/>
        <v>0.058535518959985114</v>
      </c>
    </row>
    <row r="1360" spans="1:14" ht="15.75" hidden="1" outlineLevel="1">
      <c r="A1360" s="13">
        <v>0.33559999999999923</v>
      </c>
      <c r="B1360" s="1">
        <v>656</v>
      </c>
      <c r="C1360" s="11">
        <f t="shared" si="127"/>
        <v>650.4600125613294</v>
      </c>
      <c r="D1360" s="10"/>
      <c r="E1360" s="10">
        <f t="shared" si="119"/>
        <v>74.59270234203338</v>
      </c>
      <c r="F1360" s="10">
        <f t="shared" si="124"/>
        <v>4.298545867857348</v>
      </c>
      <c r="G1360" s="12">
        <f t="shared" si="120"/>
        <v>-5.5399874386705505</v>
      </c>
      <c r="H1360" s="13">
        <f aca="true" t="shared" si="128" ref="H1360:H1423">POWER(K1360,(1/3.833))</f>
        <v>0.3157670372485726</v>
      </c>
      <c r="I1360">
        <f t="shared" si="121"/>
        <v>4.43990813983159</v>
      </c>
      <c r="J1360">
        <f t="shared" si="125"/>
        <v>82.97114535140666</v>
      </c>
      <c r="K1360">
        <f t="shared" si="126"/>
        <v>0.012052382738176175</v>
      </c>
      <c r="M1360" s="15">
        <f t="shared" si="122"/>
        <v>0.019832962751426653</v>
      </c>
      <c r="N1360" s="19">
        <f t="shared" si="123"/>
        <v>0.05909702846074701</v>
      </c>
    </row>
    <row r="1361" spans="1:14" ht="15.75" hidden="1" outlineLevel="1">
      <c r="A1361" s="13">
        <v>0.33799999999999925</v>
      </c>
      <c r="B1361" s="1">
        <v>655</v>
      </c>
      <c r="C1361" s="11">
        <f t="shared" si="127"/>
        <v>649.3748419723497</v>
      </c>
      <c r="D1361" s="10"/>
      <c r="E1361" s="10">
        <f t="shared" si="119"/>
        <v>72.5828758242837</v>
      </c>
      <c r="F1361" s="10">
        <f t="shared" si="124"/>
        <v>4.270855880896907</v>
      </c>
      <c r="G1361" s="12">
        <f t="shared" si="120"/>
        <v>-5.625158027650286</v>
      </c>
      <c r="H1361" s="13">
        <f t="shared" si="128"/>
        <v>0.3178511607546554</v>
      </c>
      <c r="I1361">
        <f t="shared" si="121"/>
        <v>4.414391426384282</v>
      </c>
      <c r="J1361">
        <f t="shared" si="125"/>
        <v>80.90515008102022</v>
      </c>
      <c r="K1361">
        <f t="shared" si="126"/>
        <v>0.012360152586066247</v>
      </c>
      <c r="M1361" s="15">
        <f t="shared" si="122"/>
        <v>0.02014883924534383</v>
      </c>
      <c r="N1361" s="19">
        <f t="shared" si="123"/>
        <v>0.05961195043001147</v>
      </c>
    </row>
    <row r="1362" spans="1:14" ht="15.75" hidden="1" outlineLevel="1">
      <c r="A1362" s="13">
        <v>0.34039999999999926</v>
      </c>
      <c r="B1362" s="1">
        <v>654</v>
      </c>
      <c r="C1362" s="11">
        <f t="shared" si="127"/>
        <v>648.2969397827669</v>
      </c>
      <c r="D1362" s="10"/>
      <c r="E1362" s="10">
        <f t="shared" si="119"/>
        <v>70.64085272620589</v>
      </c>
      <c r="F1362" s="10">
        <f t="shared" si="124"/>
        <v>4.243351359601097</v>
      </c>
      <c r="G1362" s="12">
        <f t="shared" si="120"/>
        <v>-5.703060217233087</v>
      </c>
      <c r="H1362" s="13">
        <f t="shared" si="128"/>
        <v>0.31994839775534867</v>
      </c>
      <c r="I1362">
        <f t="shared" si="121"/>
        <v>4.388874712936974</v>
      </c>
      <c r="J1362">
        <f t="shared" si="125"/>
        <v>78.89120531685116</v>
      </c>
      <c r="K1362">
        <f t="shared" si="126"/>
        <v>0.012675684139742762</v>
      </c>
      <c r="M1362" s="15">
        <f t="shared" si="122"/>
        <v>0.02045160224465059</v>
      </c>
      <c r="N1362" s="19">
        <f t="shared" si="123"/>
        <v>0.060081087675236886</v>
      </c>
    </row>
    <row r="1363" spans="1:14" ht="15.75" hidden="1" outlineLevel="1">
      <c r="A1363" s="13">
        <v>0.34279999999999927</v>
      </c>
      <c r="B1363" s="1">
        <v>653</v>
      </c>
      <c r="C1363" s="11">
        <f t="shared" si="127"/>
        <v>647.2261953020839</v>
      </c>
      <c r="D1363" s="10"/>
      <c r="E1363" s="10">
        <f t="shared" si="119"/>
        <v>68.76389151219428</v>
      </c>
      <c r="F1363" s="10">
        <f t="shared" si="124"/>
        <v>4.21602947951222</v>
      </c>
      <c r="G1363" s="12">
        <f t="shared" si="120"/>
        <v>-5.773804697916148</v>
      </c>
      <c r="H1363" s="13">
        <f t="shared" si="128"/>
        <v>0.32205881003439224</v>
      </c>
      <c r="I1363">
        <f t="shared" si="121"/>
        <v>4.363357999489666</v>
      </c>
      <c r="J1363">
        <f t="shared" si="125"/>
        <v>76.92799970294604</v>
      </c>
      <c r="K1363">
        <f t="shared" si="126"/>
        <v>0.012999168103440286</v>
      </c>
      <c r="M1363" s="15">
        <f t="shared" si="122"/>
        <v>0.020741189965607032</v>
      </c>
      <c r="N1363" s="19">
        <f t="shared" si="123"/>
        <v>0.060505221603287855</v>
      </c>
    </row>
    <row r="1364" spans="1:14" ht="15.75" hidden="1" outlineLevel="1">
      <c r="A1364" s="13">
        <v>0.3451999999999993</v>
      </c>
      <c r="B1364" s="1">
        <v>652</v>
      </c>
      <c r="C1364" s="11">
        <f t="shared" si="127"/>
        <v>646.1625000305663</v>
      </c>
      <c r="D1364" s="10"/>
      <c r="E1364" s="10">
        <f t="shared" si="119"/>
        <v>66.94937960535405</v>
      </c>
      <c r="F1364" s="10">
        <f t="shared" si="124"/>
        <v>4.18888747207365</v>
      </c>
      <c r="G1364" s="12">
        <f t="shared" si="120"/>
        <v>-5.837499969433679</v>
      </c>
      <c r="H1364" s="13">
        <f t="shared" si="128"/>
        <v>0.324182458978378</v>
      </c>
      <c r="I1364">
        <f t="shared" si="121"/>
        <v>4.337841286042358</v>
      </c>
      <c r="J1364">
        <f t="shared" si="125"/>
        <v>75.01425492154</v>
      </c>
      <c r="K1364">
        <f t="shared" si="126"/>
        <v>0.013330799606633893</v>
      </c>
      <c r="M1364" s="15">
        <f t="shared" si="122"/>
        <v>0.02101754102162129</v>
      </c>
      <c r="N1364" s="19">
        <f t="shared" si="123"/>
        <v>0.060885113040618</v>
      </c>
    </row>
    <row r="1365" spans="1:14" ht="15.75" hidden="1" outlineLevel="1">
      <c r="A1365" s="13">
        <v>0.3475999999999993</v>
      </c>
      <c r="B1365" s="1">
        <v>651</v>
      </c>
      <c r="C1365" s="11">
        <f t="shared" si="127"/>
        <v>645.1057475971425</v>
      </c>
      <c r="D1365" s="10"/>
      <c r="E1365" s="10">
        <f t="shared" si="119"/>
        <v>65.19482648128941</v>
      </c>
      <c r="F1365" s="10">
        <f t="shared" si="124"/>
        <v>4.161922623045227</v>
      </c>
      <c r="G1365" s="12">
        <f t="shared" si="120"/>
        <v>-5.894252402857546</v>
      </c>
      <c r="H1365" s="13">
        <f t="shared" si="128"/>
        <v>0.3263194055495805</v>
      </c>
      <c r="I1365">
        <f t="shared" si="121"/>
        <v>4.31232457259505</v>
      </c>
      <c r="J1365">
        <f t="shared" si="125"/>
        <v>73.14872486069545</v>
      </c>
      <c r="K1365">
        <f t="shared" si="126"/>
        <v>0.013670778293188317</v>
      </c>
      <c r="M1365" s="15">
        <f t="shared" si="122"/>
        <v>0.0212805944504188</v>
      </c>
      <c r="N1365" s="19">
        <f t="shared" si="123"/>
        <v>0.06122150302191842</v>
      </c>
    </row>
    <row r="1366" spans="1:14" ht="15.75" collapsed="1">
      <c r="A1366" s="13">
        <v>0.3499999999999993</v>
      </c>
      <c r="B1366" s="1">
        <v>650</v>
      </c>
      <c r="C1366" s="11">
        <f t="shared" si="127"/>
        <v>644.0558336994162</v>
      </c>
      <c r="D1366" s="10"/>
      <c r="E1366" s="10">
        <f t="shared" si="119"/>
        <v>63.49785717612466</v>
      </c>
      <c r="F1366" s="10">
        <f t="shared" si="124"/>
        <v>4.1351322709726</v>
      </c>
      <c r="G1366" s="12">
        <f t="shared" si="120"/>
        <v>-5.944166300583788</v>
      </c>
      <c r="H1366" s="13">
        <f t="shared" si="128"/>
        <v>0.32846971025791627</v>
      </c>
      <c r="I1366">
        <f t="shared" si="121"/>
        <v>4.286807859147742</v>
      </c>
      <c r="J1366">
        <f t="shared" si="125"/>
        <v>71.33019480291114</v>
      </c>
      <c r="K1366">
        <f t="shared" si="126"/>
        <v>0.014019308411578708</v>
      </c>
      <c r="M1366" s="15">
        <f t="shared" si="122"/>
        <v>0.021530289742083042</v>
      </c>
      <c r="N1366" s="19">
        <f t="shared" si="123"/>
        <v>0.061515113548808814</v>
      </c>
    </row>
    <row r="1367" spans="1:14" ht="15.75" hidden="1" outlineLevel="1">
      <c r="A1367" s="13">
        <v>0.3523999999999993</v>
      </c>
      <c r="B1367" s="1">
        <v>649</v>
      </c>
      <c r="C1367" s="11">
        <f t="shared" si="127"/>
        <v>643.0126560457092</v>
      </c>
      <c r="D1367" s="10"/>
      <c r="E1367" s="10">
        <f t="shared" si="119"/>
        <v>61.85620618128795</v>
      </c>
      <c r="F1367" s="10">
        <f t="shared" si="124"/>
        <v>4.108513805708322</v>
      </c>
      <c r="G1367" s="12">
        <f t="shared" si="120"/>
        <v>-5.98734395429085</v>
      </c>
      <c r="H1367" s="13">
        <f t="shared" si="128"/>
        <v>0.3306334331320101</v>
      </c>
      <c r="I1367">
        <f t="shared" si="121"/>
        <v>4.261291145700434</v>
      </c>
      <c r="J1367">
        <f t="shared" si="125"/>
        <v>69.55748063417359</v>
      </c>
      <c r="K1367">
        <f t="shared" si="126"/>
        <v>0.014376598906152735</v>
      </c>
      <c r="M1367" s="15">
        <f t="shared" si="122"/>
        <v>0.021766566867989223</v>
      </c>
      <c r="N1367" s="19">
        <f t="shared" si="123"/>
        <v>0.06176664832006035</v>
      </c>
    </row>
    <row r="1368" spans="1:14" ht="15.75" hidden="1" outlineLevel="1">
      <c r="A1368" s="13">
        <v>0.35479999999999934</v>
      </c>
      <c r="B1368" s="1">
        <v>648</v>
      </c>
      <c r="C1368" s="11">
        <f t="shared" si="127"/>
        <v>641.9761142990455</v>
      </c>
      <c r="D1368" s="10"/>
      <c r="E1368" s="10">
        <f t="shared" si="119"/>
        <v>60.26771169957845</v>
      </c>
      <c r="F1368" s="10">
        <f t="shared" si="124"/>
        <v>4.082064666982536</v>
      </c>
      <c r="G1368" s="12">
        <f t="shared" si="120"/>
        <v>-6.023885700954452</v>
      </c>
      <c r="H1368" s="13">
        <f t="shared" si="128"/>
        <v>0.33281063368934555</v>
      </c>
      <c r="I1368">
        <f t="shared" si="121"/>
        <v>4.235774432253126</v>
      </c>
      <c r="J1368">
        <f t="shared" si="125"/>
        <v>67.82942807293536</v>
      </c>
      <c r="K1368">
        <f t="shared" si="126"/>
        <v>0.014742863509400728</v>
      </c>
      <c r="M1368" s="15">
        <f t="shared" si="122"/>
        <v>0.02198936631065379</v>
      </c>
      <c r="N1368" s="19">
        <f t="shared" si="123"/>
        <v>0.06197679343476277</v>
      </c>
    </row>
    <row r="1369" spans="1:14" ht="15.75" hidden="1" outlineLevel="1">
      <c r="A1369" s="13">
        <v>0.35719999999999935</v>
      </c>
      <c r="B1369" s="1">
        <v>647</v>
      </c>
      <c r="C1369" s="11">
        <f t="shared" si="127"/>
        <v>640.946110023004</v>
      </c>
      <c r="D1369" s="10"/>
      <c r="E1369" s="10">
        <f t="shared" si="119"/>
        <v>58.73031023887706</v>
      </c>
      <c r="F1369" s="10">
        <f t="shared" si="124"/>
        <v>4.055782343021282</v>
      </c>
      <c r="G1369" s="12">
        <f t="shared" si="120"/>
        <v>-6.053889976995947</v>
      </c>
      <c r="H1369" s="13">
        <f t="shared" si="128"/>
        <v>0.3350013709054772</v>
      </c>
      <c r="I1369">
        <f t="shared" si="121"/>
        <v>4.210257718805818</v>
      </c>
      <c r="J1369">
        <f t="shared" si="125"/>
        <v>66.14491191851852</v>
      </c>
      <c r="K1369">
        <f t="shared" si="126"/>
        <v>0.015118320835196866</v>
      </c>
      <c r="M1369" s="15">
        <f t="shared" si="122"/>
        <v>0.022198629094522138</v>
      </c>
      <c r="N1369" s="19">
        <f t="shared" si="123"/>
        <v>0.062146218069770935</v>
      </c>
    </row>
    <row r="1370" spans="1:14" ht="15.75" hidden="1" outlineLevel="1">
      <c r="A1370" s="13">
        <v>0.35959999999999936</v>
      </c>
      <c r="B1370" s="1">
        <v>646</v>
      </c>
      <c r="C1370" s="11">
        <f t="shared" si="127"/>
        <v>639.9225466293576</v>
      </c>
      <c r="D1370" s="10"/>
      <c r="E1370" s="10">
        <f t="shared" si="119"/>
        <v>57.24203152155112</v>
      </c>
      <c r="F1370" s="10">
        <f t="shared" si="124"/>
        <v>4.029664369210452</v>
      </c>
      <c r="G1370" s="12">
        <f t="shared" si="120"/>
        <v>-6.077453370642388</v>
      </c>
      <c r="H1370" s="13">
        <f t="shared" si="128"/>
        <v>0.337205703182281</v>
      </c>
      <c r="I1370">
        <f t="shared" si="121"/>
        <v>4.18474100535851</v>
      </c>
      <c r="J1370">
        <f t="shared" si="125"/>
        <v>64.50283531845376</v>
      </c>
      <c r="K1370">
        <f t="shared" si="126"/>
        <v>0.01550319447297083</v>
      </c>
      <c r="M1370" s="15">
        <f t="shared" si="122"/>
        <v>0.022394296817718373</v>
      </c>
      <c r="N1370" s="19">
        <f t="shared" si="123"/>
        <v>0.06227557513269859</v>
      </c>
    </row>
    <row r="1371" spans="1:14" ht="15.75" hidden="1" outlineLevel="1">
      <c r="A1371" s="13">
        <v>0.3619999999999994</v>
      </c>
      <c r="B1371" s="1">
        <v>645</v>
      </c>
      <c r="C1371" s="11">
        <f t="shared" si="127"/>
        <v>638.9053293274321</v>
      </c>
      <c r="D1371" s="10"/>
      <c r="E1371" s="10">
        <f t="shared" si="119"/>
        <v>55.800993689167484</v>
      </c>
      <c r="F1371" s="10">
        <f t="shared" si="124"/>
        <v>4.003708326803574</v>
      </c>
      <c r="G1371" s="12">
        <f t="shared" si="120"/>
        <v>-6.094670672567872</v>
      </c>
      <c r="H1371" s="13">
        <f t="shared" si="128"/>
        <v>0.3394236883152195</v>
      </c>
      <c r="I1371">
        <f t="shared" si="121"/>
        <v>4.159224291911202</v>
      </c>
      <c r="J1371">
        <f t="shared" si="125"/>
        <v>62.90212905427803</v>
      </c>
      <c r="K1371">
        <f t="shared" si="126"/>
        <v>0.015897713082765504</v>
      </c>
      <c r="M1371" s="15">
        <f t="shared" si="122"/>
        <v>0.02257631168477986</v>
      </c>
      <c r="N1371" s="19">
        <f t="shared" si="123"/>
        <v>0.062365501891657175</v>
      </c>
    </row>
    <row r="1372" spans="1:14" ht="15.75" hidden="1" outlineLevel="1">
      <c r="A1372" s="13">
        <v>0.3643999999999994</v>
      </c>
      <c r="B1372" s="1">
        <v>644</v>
      </c>
      <c r="C1372" s="11">
        <f t="shared" si="127"/>
        <v>637.8943650751132</v>
      </c>
      <c r="D1372" s="10"/>
      <c r="E1372" s="10">
        <f t="shared" si="119"/>
        <v>54.40539878356778</v>
      </c>
      <c r="F1372" s="10">
        <f t="shared" si="124"/>
        <v>3.9779118416716823</v>
      </c>
      <c r="G1372" s="12">
        <f t="shared" si="120"/>
        <v>-6.105634924886772</v>
      </c>
      <c r="H1372" s="13">
        <f t="shared" si="128"/>
        <v>0.3416553834595999</v>
      </c>
      <c r="I1372">
        <f t="shared" si="121"/>
        <v>4.133707578463894</v>
      </c>
      <c r="J1372">
        <f t="shared" si="125"/>
        <v>61.34175084532579</v>
      </c>
      <c r="K1372">
        <f t="shared" si="126"/>
        <v>0.01630211049113215</v>
      </c>
      <c r="M1372" s="15">
        <f t="shared" si="122"/>
        <v>0.022744616540399498</v>
      </c>
      <c r="N1372" s="19">
        <f t="shared" si="123"/>
        <v>0.062416620582874685</v>
      </c>
    </row>
    <row r="1373" spans="1:14" ht="15.75" hidden="1" outlineLevel="1">
      <c r="A1373" s="13">
        <v>0.3667999999999994</v>
      </c>
      <c r="B1373" s="1">
        <v>643</v>
      </c>
      <c r="C1373" s="11">
        <f t="shared" si="127"/>
        <v>636.8895625314374</v>
      </c>
      <c r="D1373" s="10"/>
      <c r="E1373" s="10">
        <f t="shared" si="119"/>
        <v>53.05352848669011</v>
      </c>
      <c r="F1373" s="10">
        <f t="shared" si="124"/>
        <v>3.952272583093579</v>
      </c>
      <c r="G1373" s="12">
        <f t="shared" si="120"/>
        <v>-6.110437468562623</v>
      </c>
      <c r="H1373" s="13">
        <f t="shared" si="128"/>
        <v>0.343900845095797</v>
      </c>
      <c r="I1373">
        <f t="shared" si="121"/>
        <v>4.108190865016586</v>
      </c>
      <c r="J1373">
        <f t="shared" si="125"/>
        <v>59.82068467006049</v>
      </c>
      <c r="K1373">
        <f t="shared" si="126"/>
        <v>0.016716625787810278</v>
      </c>
      <c r="M1373" s="15">
        <f t="shared" si="122"/>
        <v>0.022899154904202412</v>
      </c>
      <c r="N1373" s="19">
        <f t="shared" si="123"/>
        <v>0.0624295389972804</v>
      </c>
    </row>
    <row r="1374" spans="1:14" ht="15.75" hidden="1" outlineLevel="1">
      <c r="A1374" s="13">
        <v>0.3691999999999994</v>
      </c>
      <c r="B1374" s="1">
        <v>642</v>
      </c>
      <c r="C1374" s="11">
        <f t="shared" si="127"/>
        <v>635.8908320107025</v>
      </c>
      <c r="D1374" s="10"/>
      <c r="E1374" s="10">
        <f t="shared" si="119"/>
        <v>51.743740102751694</v>
      </c>
      <c r="F1374" s="10">
        <f t="shared" si="124"/>
        <v>3.926788262584909</v>
      </c>
      <c r="G1374" s="12">
        <f t="shared" si="120"/>
        <v>-6.109167989297475</v>
      </c>
      <c r="H1374" s="13">
        <f t="shared" si="128"/>
        <v>0.34616012899342175</v>
      </c>
      <c r="I1374">
        <f t="shared" si="121"/>
        <v>4.082674151569278</v>
      </c>
      <c r="J1374">
        <f t="shared" si="125"/>
        <v>58.33794010450431</v>
      </c>
      <c r="K1374">
        <f t="shared" si="126"/>
        <v>0.017141503423134908</v>
      </c>
      <c r="M1374" s="15">
        <f t="shared" si="122"/>
        <v>0.023039871006577672</v>
      </c>
      <c r="N1374" s="19">
        <f t="shared" si="123"/>
        <v>0.06240485104706855</v>
      </c>
    </row>
    <row r="1375" spans="1:14" ht="15.75" hidden="1" outlineLevel="1">
      <c r="A1375" s="13">
        <v>0.37159999999999943</v>
      </c>
      <c r="B1375" s="1">
        <v>641</v>
      </c>
      <c r="C1375" s="11">
        <f t="shared" si="127"/>
        <v>634.8980854380414</v>
      </c>
      <c r="D1375" s="10"/>
      <c r="E1375" s="10">
        <f t="shared" si="119"/>
        <v>50.474462767541404</v>
      </c>
      <c r="F1375" s="10">
        <f t="shared" si="124"/>
        <v>3.9014566327645177</v>
      </c>
      <c r="G1375" s="12">
        <f t="shared" si="120"/>
        <v>-6.1019145619585515</v>
      </c>
      <c r="H1375" s="13">
        <f t="shared" si="128"/>
        <v>0.34843329017440683</v>
      </c>
      <c r="I1375">
        <f t="shared" si="121"/>
        <v>4.05715743812197</v>
      </c>
      <c r="J1375">
        <f t="shared" si="125"/>
        <v>56.892551677335504</v>
      </c>
      <c r="K1375">
        <f t="shared" si="126"/>
        <v>0.017576993306109238</v>
      </c>
      <c r="M1375" s="15">
        <f t="shared" si="122"/>
        <v>0.023166709825592602</v>
      </c>
      <c r="N1375" s="19">
        <f t="shared" si="123"/>
        <v>0.06234313731322023</v>
      </c>
    </row>
    <row r="1376" spans="1:14" ht="15.75" hidden="1" outlineLevel="1">
      <c r="A1376" s="13">
        <v>0.37399999999999944</v>
      </c>
      <c r="B1376" s="1">
        <v>640</v>
      </c>
      <c r="C1376" s="11">
        <f t="shared" si="127"/>
        <v>633.911236306397</v>
      </c>
      <c r="D1376" s="10"/>
      <c r="E1376" s="10">
        <f t="shared" si="119"/>
        <v>49.24419387062221</v>
      </c>
      <c r="F1376" s="10">
        <f t="shared" si="124"/>
        <v>3.8762754862566213</v>
      </c>
      <c r="G1376" s="12">
        <f t="shared" si="120"/>
        <v>-6.088763693603028</v>
      </c>
      <c r="H1376" s="13">
        <f t="shared" si="128"/>
        <v>0.3507203828749865</v>
      </c>
      <c r="I1376">
        <f t="shared" si="121"/>
        <v>4.031640724674662</v>
      </c>
      <c r="J1376">
        <f t="shared" si="125"/>
        <v>55.48357824123334</v>
      </c>
      <c r="K1376">
        <f t="shared" si="126"/>
        <v>0.018023350903075625</v>
      </c>
      <c r="M1376" s="15">
        <f t="shared" si="122"/>
        <v>0.02327961712501292</v>
      </c>
      <c r="N1376" s="19">
        <f t="shared" si="123"/>
        <v>0.062244965574900946</v>
      </c>
    </row>
    <row r="1377" spans="1:14" ht="15.75" hidden="1" outlineLevel="1">
      <c r="A1377" s="13">
        <v>0.37639999999999946</v>
      </c>
      <c r="B1377" s="1">
        <v>639</v>
      </c>
      <c r="C1377" s="11">
        <f t="shared" si="127"/>
        <v>632.9301996348488</v>
      </c>
      <c r="D1377" s="10"/>
      <c r="E1377" s="10">
        <f t="shared" si="119"/>
        <v>48.05149567721616</v>
      </c>
      <c r="F1377" s="10">
        <f t="shared" si="124"/>
        <v>3.8512426546274257</v>
      </c>
      <c r="G1377" s="12">
        <f t="shared" si="120"/>
        <v>-6.069800365151195</v>
      </c>
      <c r="H1377" s="13">
        <f t="shared" si="128"/>
        <v>0.35302146050654615</v>
      </c>
      <c r="I1377">
        <f t="shared" si="121"/>
        <v>4.006124011227354</v>
      </c>
      <c r="J1377">
        <f t="shared" si="125"/>
        <v>54.11010236006129</v>
      </c>
      <c r="K1377">
        <f t="shared" si="126"/>
        <v>0.018480837336912907</v>
      </c>
      <c r="M1377" s="15">
        <f t="shared" si="122"/>
        <v>0.02337853949345331</v>
      </c>
      <c r="N1377" s="19">
        <f t="shared" si="123"/>
        <v>0.06211089132160825</v>
      </c>
    </row>
    <row r="1378" spans="1:14" ht="15.75" hidden="1" outlineLevel="1">
      <c r="A1378" s="13">
        <v>0.37879999999999947</v>
      </c>
      <c r="B1378" s="1">
        <v>638</v>
      </c>
      <c r="C1378" s="11">
        <f t="shared" si="127"/>
        <v>631.9548919282363</v>
      </c>
      <c r="D1378" s="10"/>
      <c r="E1378" s="10">
        <f t="shared" si="119"/>
        <v>46.89499213744316</v>
      </c>
      <c r="F1378" s="10">
        <f t="shared" si="124"/>
        <v>3.826356007354843</v>
      </c>
      <c r="G1378" s="12">
        <f t="shared" si="120"/>
        <v>-6.045108071763707</v>
      </c>
      <c r="H1378" s="13">
        <f t="shared" si="128"/>
        <v>0.3553365756153148</v>
      </c>
      <c r="I1378">
        <f t="shared" si="121"/>
        <v>3.980607297780046</v>
      </c>
      <c r="J1378">
        <f t="shared" si="125"/>
        <v>52.771229711489546</v>
      </c>
      <c r="K1378">
        <f t="shared" si="126"/>
        <v>0.018949719486682275</v>
      </c>
      <c r="M1378" s="15">
        <f t="shared" si="122"/>
        <v>0.023463424384684683</v>
      </c>
      <c r="N1378" s="19">
        <f t="shared" si="123"/>
        <v>0.06194145824890369</v>
      </c>
    </row>
    <row r="1379" spans="1:14" ht="15.75" hidden="1" outlineLevel="1">
      <c r="A1379" s="13">
        <v>0.3811999999999995</v>
      </c>
      <c r="B1379" s="1">
        <v>637</v>
      </c>
      <c r="C1379" s="11">
        <f t="shared" si="127"/>
        <v>630.9852311380291</v>
      </c>
      <c r="D1379" s="10"/>
      <c r="E1379" s="10">
        <f t="shared" si="119"/>
        <v>45.7733658714186</v>
      </c>
      <c r="F1379" s="10">
        <f t="shared" si="124"/>
        <v>3.8016134508300348</v>
      </c>
      <c r="G1379" s="12">
        <f t="shared" si="120"/>
        <v>-6.014768861970879</v>
      </c>
      <c r="H1379" s="13">
        <f t="shared" si="128"/>
        <v>0.35766577984087633</v>
      </c>
      <c r="I1379">
        <f t="shared" si="121"/>
        <v>3.955090584332738</v>
      </c>
      <c r="J1379">
        <f t="shared" si="125"/>
        <v>51.46608850466776</v>
      </c>
      <c r="K1379">
        <f t="shared" si="126"/>
        <v>0.01943027008763847</v>
      </c>
      <c r="M1379" s="15">
        <f t="shared" si="122"/>
        <v>0.023534220159123154</v>
      </c>
      <c r="N1379" s="19">
        <f t="shared" si="123"/>
        <v>0.06173719873851832</v>
      </c>
    </row>
    <row r="1380" spans="1:14" ht="15.75" hidden="1" outlineLevel="1">
      <c r="A1380" s="13">
        <v>0.3835999999999995</v>
      </c>
      <c r="B1380" s="1">
        <v>636</v>
      </c>
      <c r="C1380" s="11">
        <f t="shared" si="127"/>
        <v>630.0211366243974</v>
      </c>
      <c r="D1380" s="10"/>
      <c r="E1380" s="10">
        <f t="shared" si="119"/>
        <v>44.685355319487236</v>
      </c>
      <c r="F1380" s="10">
        <f t="shared" si="124"/>
        <v>3.777012927389573</v>
      </c>
      <c r="G1380" s="12">
        <f t="shared" si="120"/>
        <v>-5.9788633756026</v>
      </c>
      <c r="H1380" s="13">
        <f t="shared" si="128"/>
        <v>0.360009123873475</v>
      </c>
      <c r="I1380">
        <f t="shared" si="121"/>
        <v>3.92957387088543</v>
      </c>
      <c r="J1380">
        <f t="shared" si="125"/>
        <v>50.19382891256888</v>
      </c>
      <c r="K1380">
        <f t="shared" si="126"/>
        <v>0.019922767831517096</v>
      </c>
      <c r="M1380" s="15">
        <f t="shared" si="122"/>
        <v>0.023590876126524496</v>
      </c>
      <c r="N1380" s="19">
        <f t="shared" si="123"/>
        <v>0.061498634323578015</v>
      </c>
    </row>
    <row r="1381" spans="1:14" ht="15.75" hidden="1" outlineLevel="1">
      <c r="A1381" s="13">
        <v>0.3859999999999995</v>
      </c>
      <c r="B1381" s="1">
        <v>635</v>
      </c>
      <c r="C1381" s="11">
        <f t="shared" si="127"/>
        <v>629.062529119437</v>
      </c>
      <c r="D1381" s="10"/>
      <c r="E1381" s="10">
        <f t="shared" si="119"/>
        <v>43.629752047586685</v>
      </c>
      <c r="F1381" s="10">
        <f t="shared" si="124"/>
        <v>3.7525524143770626</v>
      </c>
      <c r="G1381" s="12">
        <f t="shared" si="120"/>
        <v>-5.937470880562955</v>
      </c>
      <c r="H1381" s="13">
        <f t="shared" si="128"/>
        <v>0.3623666574100873</v>
      </c>
      <c r="I1381">
        <f t="shared" si="121"/>
        <v>3.904057157438122</v>
      </c>
      <c r="J1381">
        <f t="shared" si="125"/>
        <v>48.9536225186345</v>
      </c>
      <c r="K1381">
        <f t="shared" si="126"/>
        <v>0.020427497467002443</v>
      </c>
      <c r="M1381" s="15">
        <f t="shared" si="122"/>
        <v>0.023633342589912232</v>
      </c>
      <c r="N1381" s="19">
        <f t="shared" si="123"/>
        <v>0.06122627613966907</v>
      </c>
    </row>
    <row r="1382" spans="1:14" ht="15.75" hidden="1" outlineLevel="1">
      <c r="A1382" s="13">
        <v>0.3883999999999995</v>
      </c>
      <c r="B1382" s="1">
        <v>634</v>
      </c>
      <c r="C1382" s="11">
        <f t="shared" si="127"/>
        <v>628.1093306915046</v>
      </c>
      <c r="D1382" s="10"/>
      <c r="E1382" s="10">
        <f t="shared" si="119"/>
        <v>42.60539819839679</v>
      </c>
      <c r="F1382" s="10">
        <f t="shared" si="124"/>
        <v>3.728229923233086</v>
      </c>
      <c r="G1382" s="12">
        <f t="shared" si="120"/>
        <v>-5.890669308495376</v>
      </c>
      <c r="H1382" s="13">
        <f t="shared" si="128"/>
        <v>0.36473842910923643</v>
      </c>
      <c r="I1382">
        <f t="shared" si="121"/>
        <v>3.878540443990814</v>
      </c>
      <c r="J1382">
        <f t="shared" si="125"/>
        <v>47.74466177736138</v>
      </c>
      <c r="K1382">
        <f t="shared" si="126"/>
        <v>0.020944749900273882</v>
      </c>
      <c r="M1382" s="15">
        <f t="shared" si="122"/>
        <v>0.023661570890763095</v>
      </c>
      <c r="N1382" s="19">
        <f t="shared" si="123"/>
        <v>0.06092062536241793</v>
      </c>
    </row>
    <row r="1383" spans="1:14" ht="15.75" hidden="1" outlineLevel="1">
      <c r="A1383" s="13">
        <v>0.39079999999999954</v>
      </c>
      <c r="B1383" s="1">
        <v>633</v>
      </c>
      <c r="C1383" s="11">
        <f t="shared" si="127"/>
        <v>627.1614647106213</v>
      </c>
      <c r="D1383" s="10"/>
      <c r="E1383" s="10">
        <f t="shared" si="119"/>
        <v>41.61118407954881</v>
      </c>
      <c r="F1383" s="10">
        <f t="shared" si="124"/>
        <v>3.7040434986124358</v>
      </c>
      <c r="G1383" s="12">
        <f t="shared" si="120"/>
        <v>-5.838535289378683</v>
      </c>
      <c r="H1383" s="13">
        <f t="shared" si="128"/>
        <v>0.3671244865445244</v>
      </c>
      <c r="I1383">
        <f t="shared" si="121"/>
        <v>3.853023730543506</v>
      </c>
      <c r="J1383">
        <f t="shared" si="125"/>
        <v>46.56615948847782</v>
      </c>
      <c r="K1383">
        <f t="shared" si="126"/>
        <v>0.021474822295522066</v>
      </c>
      <c r="M1383" s="15">
        <f t="shared" si="122"/>
        <v>0.02367551345547514</v>
      </c>
      <c r="N1383" s="19">
        <f t="shared" si="123"/>
        <v>0.06058217363222919</v>
      </c>
    </row>
    <row r="1384" spans="1:14" ht="15.75" hidden="1" outlineLevel="1">
      <c r="A1384" s="13">
        <v>0.39319999999999955</v>
      </c>
      <c r="B1384" s="1">
        <v>632</v>
      </c>
      <c r="C1384" s="11">
        <f t="shared" si="127"/>
        <v>626.2188558149061</v>
      </c>
      <c r="D1384" s="10"/>
      <c r="E1384" s="10">
        <f t="shared" si="119"/>
        <v>40.64604588073933</v>
      </c>
      <c r="F1384" s="10">
        <f t="shared" si="124"/>
        <v>3.679991217527586</v>
      </c>
      <c r="G1384" s="12">
        <f t="shared" si="120"/>
        <v>-5.781144185093922</v>
      </c>
      <c r="H1384" s="13">
        <f t="shared" si="128"/>
        <v>0.369524876156853</v>
      </c>
      <c r="I1384">
        <f t="shared" si="121"/>
        <v>3.8275070170961984</v>
      </c>
      <c r="J1384">
        <f t="shared" si="125"/>
        <v>45.4173482843678</v>
      </c>
      <c r="K1384">
        <f t="shared" si="126"/>
        <v>0.022018018175318926</v>
      </c>
      <c r="M1384" s="15">
        <f t="shared" si="122"/>
        <v>0.023675123843146573</v>
      </c>
      <c r="N1384" s="19">
        <f t="shared" si="123"/>
        <v>0.060211403466802135</v>
      </c>
    </row>
    <row r="1385" spans="1:14" ht="15.75" hidden="1" outlineLevel="1">
      <c r="A1385" s="13">
        <v>0.39559999999999956</v>
      </c>
      <c r="B1385" s="1">
        <v>631</v>
      </c>
      <c r="C1385" s="11">
        <f t="shared" si="127"/>
        <v>625.2814298779988</v>
      </c>
      <c r="D1385" s="10"/>
      <c r="E1385" s="10">
        <f t="shared" si="119"/>
        <v>39.70896351212528</v>
      </c>
      <c r="F1385" s="10">
        <f t="shared" si="124"/>
        <v>3.656071188517448</v>
      </c>
      <c r="G1385" s="12">
        <f t="shared" si="120"/>
        <v>-5.718570122001211</v>
      </c>
      <c r="H1385" s="13">
        <f t="shared" si="128"/>
        <v>0.37193964320531264</v>
      </c>
      <c r="I1385">
        <f t="shared" si="121"/>
        <v>3.8019903036488905</v>
      </c>
      <c r="J1385">
        <f t="shared" si="125"/>
        <v>44.29748013040854</v>
      </c>
      <c r="K1385">
        <f t="shared" si="126"/>
        <v>0.022574647520718406</v>
      </c>
      <c r="M1385" s="15">
        <f t="shared" si="122"/>
        <v>0.02366035679468692</v>
      </c>
      <c r="N1385" s="19">
        <f t="shared" si="123"/>
        <v>0.05980878866199936</v>
      </c>
    </row>
    <row r="1386" spans="1:14" ht="15.75" hidden="1" outlineLevel="1">
      <c r="A1386" s="13">
        <v>0.3979999999999996</v>
      </c>
      <c r="B1386" s="1">
        <v>630</v>
      </c>
      <c r="C1386" s="11">
        <f t="shared" si="127"/>
        <v>624.3491139774376</v>
      </c>
      <c r="D1386" s="10"/>
      <c r="E1386" s="10">
        <f t="shared" si="119"/>
        <v>38.798958556870765</v>
      </c>
      <c r="F1386" s="10">
        <f t="shared" si="124"/>
        <v>3.63228155084046</v>
      </c>
      <c r="G1386" s="12">
        <f t="shared" si="120"/>
        <v>-5.650886022562418</v>
      </c>
      <c r="H1386" s="13">
        <f t="shared" si="128"/>
        <v>0.37436883171670937</v>
      </c>
      <c r="I1386">
        <f t="shared" si="121"/>
        <v>3.7764735902015825</v>
      </c>
      <c r="J1386">
        <f t="shared" si="125"/>
        <v>43.20582583789696</v>
      </c>
      <c r="K1386">
        <f t="shared" si="126"/>
        <v>0.02314502687095669</v>
      </c>
      <c r="M1386" s="15">
        <f t="shared" si="122"/>
        <v>0.023631168283290205</v>
      </c>
      <c r="N1386" s="19">
        <f t="shared" si="123"/>
        <v>0.059374794681633744</v>
      </c>
    </row>
    <row r="1387" spans="1:14" ht="15.75" hidden="1" outlineLevel="1">
      <c r="A1387" s="13">
        <v>0.4003999999999996</v>
      </c>
      <c r="B1387" s="1">
        <v>629</v>
      </c>
      <c r="C1387" s="11">
        <f t="shared" si="127"/>
        <v>623.4218363639546</v>
      </c>
      <c r="D1387" s="10"/>
      <c r="E1387" s="10">
        <f t="shared" si="119"/>
        <v>37.915092331174485</v>
      </c>
      <c r="F1387" s="10">
        <f t="shared" si="124"/>
        <v>3.6086204736911105</v>
      </c>
      <c r="G1387" s="12">
        <f t="shared" si="120"/>
        <v>-5.57816363604536</v>
      </c>
      <c r="H1387" s="13">
        <f t="shared" si="128"/>
        <v>0.3768124844337075</v>
      </c>
      <c r="I1387">
        <f t="shared" si="121"/>
        <v>3.7509568767542745</v>
      </c>
      <c r="J1387">
        <f t="shared" si="125"/>
        <v>42.141674589247124</v>
      </c>
      <c r="K1387">
        <f t="shared" si="126"/>
        <v>0.02372947942261317</v>
      </c>
      <c r="M1387" s="15">
        <f t="shared" si="122"/>
        <v>0.023587515566292072</v>
      </c>
      <c r="N1387" s="19">
        <f t="shared" si="123"/>
        <v>0.05890987903669355</v>
      </c>
    </row>
    <row r="1388" spans="1:14" ht="15.75" hidden="1" outlineLevel="1">
      <c r="A1388" s="13">
        <v>0.4027999999999996</v>
      </c>
      <c r="B1388" s="1">
        <v>628</v>
      </c>
      <c r="C1388" s="11">
        <f t="shared" si="127"/>
        <v>622.4995264316565</v>
      </c>
      <c r="D1388" s="10"/>
      <c r="E1388" s="10">
        <f t="shared" si="119"/>
        <v>37.05646404553437</v>
      </c>
      <c r="F1388" s="10">
        <f t="shared" si="124"/>
        <v>3.5850861554390523</v>
      </c>
      <c r="G1388" s="12">
        <f t="shared" si="120"/>
        <v>-5.500473568343523</v>
      </c>
      <c r="H1388" s="13">
        <f t="shared" si="128"/>
        <v>0.37927064276156175</v>
      </c>
      <c r="I1388">
        <f t="shared" si="121"/>
        <v>3.7254401633069665</v>
      </c>
      <c r="J1388">
        <f t="shared" si="125"/>
        <v>41.10433347514986</v>
      </c>
      <c r="K1388">
        <f t="shared" si="126"/>
        <v>0.024328335128084792</v>
      </c>
      <c r="M1388" s="15">
        <f t="shared" si="122"/>
        <v>0.023529357238437854</v>
      </c>
      <c r="N1388" s="19">
        <f t="shared" si="123"/>
        <v>0.0584144916545131</v>
      </c>
    </row>
    <row r="1389" spans="1:14" ht="15.75" hidden="1" outlineLevel="1">
      <c r="A1389" s="13">
        <v>0.4051999999999996</v>
      </c>
      <c r="B1389" s="1">
        <v>627</v>
      </c>
      <c r="C1389" s="11">
        <f t="shared" si="127"/>
        <v>621.5821146890576</v>
      </c>
      <c r="D1389" s="10"/>
      <c r="E1389" s="10">
        <f t="shared" si="119"/>
        <v>36.22220906140261</v>
      </c>
      <c r="F1389" s="10">
        <f t="shared" si="124"/>
        <v>3.5616768228899613</v>
      </c>
      <c r="G1389" s="12">
        <f t="shared" si="120"/>
        <v>-5.417885310942438</v>
      </c>
      <c r="H1389" s="13">
        <f t="shared" si="128"/>
        <v>0.3817433467134141</v>
      </c>
      <c r="I1389">
        <f t="shared" si="121"/>
        <v>3.6999234498596585</v>
      </c>
      <c r="J1389">
        <f t="shared" si="125"/>
        <v>40.093127043393245</v>
      </c>
      <c r="K1389">
        <f t="shared" si="126"/>
        <v>0.024941930793217718</v>
      </c>
      <c r="M1389" s="15">
        <f t="shared" si="122"/>
        <v>0.023456653286585527</v>
      </c>
      <c r="N1389" s="19">
        <f t="shared" si="123"/>
        <v>0.057889075238365124</v>
      </c>
    </row>
    <row r="1390" spans="1:14" ht="15.75" hidden="1" outlineLevel="1">
      <c r="A1390" s="13">
        <v>0.40759999999999963</v>
      </c>
      <c r="B1390" s="1">
        <v>626</v>
      </c>
      <c r="C1390" s="11">
        <f t="shared" si="127"/>
        <v>620.6695327309346</v>
      </c>
      <c r="D1390" s="10"/>
      <c r="E1390" s="10">
        <f t="shared" si="119"/>
        <v>35.411497237754396</v>
      </c>
      <c r="F1390" s="10">
        <f t="shared" si="124"/>
        <v>3.5383907305673565</v>
      </c>
      <c r="G1390" s="12">
        <f t="shared" si="120"/>
        <v>-5.330467269065366</v>
      </c>
      <c r="H1390" s="13">
        <f t="shared" si="128"/>
        <v>0.38423063485413056</v>
      </c>
      <c r="I1390">
        <f t="shared" si="121"/>
        <v>3.6744067364123505</v>
      </c>
      <c r="J1390">
        <f t="shared" si="125"/>
        <v>39.10739685904997</v>
      </c>
      <c r="K1390">
        <f t="shared" si="126"/>
        <v>0.0255706101739315</v>
      </c>
      <c r="M1390" s="15">
        <f t="shared" si="122"/>
        <v>0.02336936514586907</v>
      </c>
      <c r="N1390" s="19">
        <f t="shared" si="123"/>
        <v>0.05733406561793202</v>
      </c>
    </row>
    <row r="1391" spans="1:14" ht="15.75" hidden="1" outlineLevel="1">
      <c r="A1391" s="13">
        <v>0.41</v>
      </c>
      <c r="B1391" s="1">
        <v>625</v>
      </c>
      <c r="C1391" s="11">
        <f t="shared" si="127"/>
        <v>619.7617132109731</v>
      </c>
      <c r="D1391" s="10"/>
      <c r="E1391" s="10">
        <f t="shared" si="119"/>
        <v>34.623531362438136</v>
      </c>
      <c r="F1391" s="10">
        <f t="shared" si="124"/>
        <v>3.5152261600146244</v>
      </c>
      <c r="G1391" s="12">
        <f t="shared" si="120"/>
        <v>-5.238286789026915</v>
      </c>
      <c r="H1391" s="13">
        <f t="shared" si="128"/>
        <v>0.38673254424265474</v>
      </c>
      <c r="I1391">
        <f t="shared" si="121"/>
        <v>3.6488900229650425</v>
      </c>
      <c r="J1391">
        <f t="shared" si="125"/>
        <v>38.14650107574537</v>
      </c>
      <c r="K1391">
        <f t="shared" si="126"/>
        <v>0.02621472407166141</v>
      </c>
      <c r="M1391" s="15">
        <f t="shared" si="122"/>
        <v>0.023267455757345235</v>
      </c>
      <c r="N1391" s="19">
        <f t="shared" si="123"/>
        <v>0.05674989209108594</v>
      </c>
    </row>
    <row r="1392" spans="1:14" ht="15.75" hidden="1" outlineLevel="1">
      <c r="A1392" s="13">
        <v>0.41239999999999966</v>
      </c>
      <c r="B1392" s="1">
        <v>624</v>
      </c>
      <c r="C1392" s="11">
        <f t="shared" si="127"/>
        <v>618.8585898151769</v>
      </c>
      <c r="D1392" s="10"/>
      <c r="E1392" s="10">
        <f aca="true" t="shared" si="129" ref="E1392:E1455">(1/(0.9674*A1392)^3.833)</f>
        <v>33.85754566349606</v>
      </c>
      <c r="F1392" s="10">
        <f t="shared" si="124"/>
        <v>3.4921814191165303</v>
      </c>
      <c r="G1392" s="12">
        <f aca="true" t="shared" si="130" ref="G1392:G1455">C1392-B1392</f>
        <v>-5.141410184823144</v>
      </c>
      <c r="H1392" s="13">
        <f t="shared" si="128"/>
        <v>0.3892491103728522</v>
      </c>
      <c r="I1392">
        <f aca="true" t="shared" si="131" ref="I1392:I1455">(B1392-482)/39.19</f>
        <v>3.6233733095177345</v>
      </c>
      <c r="J1392">
        <f t="shared" si="125"/>
        <v>37.209814017726856</v>
      </c>
      <c r="K1392">
        <f t="shared" si="126"/>
        <v>0.02687463042743501</v>
      </c>
      <c r="M1392" s="15">
        <f aca="true" t="shared" si="132" ref="M1392:M1455">A1392-H1392</f>
        <v>0.023150889627147453</v>
      </c>
      <c r="N1392" s="19">
        <f aca="true" t="shared" si="133" ref="N1392:N1455">M1392/A1392</f>
        <v>0.0561369777573896</v>
      </c>
    </row>
    <row r="1393" spans="1:14" ht="15.75" hidden="1" outlineLevel="1">
      <c r="A1393" s="13">
        <v>0.41479999999999967</v>
      </c>
      <c r="B1393" s="1">
        <v>623</v>
      </c>
      <c r="C1393" s="11">
        <f t="shared" si="127"/>
        <v>617.9600972360122</v>
      </c>
      <c r="D1393" s="10"/>
      <c r="E1393" s="10">
        <f t="shared" si="129"/>
        <v>33.112804395941026</v>
      </c>
      <c r="F1393" s="10">
        <f aca="true" t="shared" si="134" ref="F1393:F1456">LN(E1393-1)</f>
        <v>3.4692548414394535</v>
      </c>
      <c r="G1393" s="12">
        <f t="shared" si="130"/>
        <v>-5.039902763987811</v>
      </c>
      <c r="H1393" s="13">
        <f t="shared" si="128"/>
        <v>0.3917803671128255</v>
      </c>
      <c r="I1393">
        <f t="shared" si="131"/>
        <v>3.5978565960704265</v>
      </c>
      <c r="J1393">
        <f aca="true" t="shared" si="135" ref="J1393:J1456">(EXP(I1393)+1)*0.9674</f>
        <v>36.29672577246263</v>
      </c>
      <c r="K1393">
        <f aca="true" t="shared" si="136" ref="K1393:K1456">1/J1393</f>
        <v>0.027550694414389128</v>
      </c>
      <c r="M1393" s="15">
        <f t="shared" si="132"/>
        <v>0.02301963288717418</v>
      </c>
      <c r="N1393" s="19">
        <f t="shared" si="133"/>
        <v>0.05549573984371793</v>
      </c>
    </row>
    <row r="1394" spans="1:14" ht="15.75" hidden="1" outlineLevel="1">
      <c r="A1394" s="13">
        <v>0.4171999999999997</v>
      </c>
      <c r="B1394" s="1">
        <v>622</v>
      </c>
      <c r="C1394" s="11">
        <f t="shared" si="127"/>
        <v>617.066171147264</v>
      </c>
      <c r="D1394" s="10"/>
      <c r="E1394" s="10">
        <f t="shared" si="129"/>
        <v>32.38860049975958</v>
      </c>
      <c r="F1394" s="10">
        <f t="shared" si="134"/>
        <v>3.446444785589791</v>
      </c>
      <c r="G1394" s="12">
        <f t="shared" si="130"/>
        <v>-4.933828852736042</v>
      </c>
      <c r="H1394" s="13">
        <f t="shared" si="128"/>
        <v>0.39432634664267424</v>
      </c>
      <c r="I1394">
        <f t="shared" si="131"/>
        <v>3.5723398826231185</v>
      </c>
      <c r="J1394">
        <f t="shared" si="135"/>
        <v>35.4066417935045</v>
      </c>
      <c r="K1394">
        <f t="shared" si="136"/>
        <v>0.028243288528522755</v>
      </c>
      <c r="M1394" s="15">
        <f t="shared" si="132"/>
        <v>0.02287365335732544</v>
      </c>
      <c r="N1394" s="19">
        <f t="shared" si="133"/>
        <v>0.05482659002235249</v>
      </c>
    </row>
    <row r="1395" spans="1:14" ht="15.75" hidden="1" outlineLevel="1">
      <c r="A1395" s="13">
        <v>0.4195999999999997</v>
      </c>
      <c r="B1395" s="1">
        <v>621</v>
      </c>
      <c r="C1395" s="11">
        <f t="shared" si="127"/>
        <v>616.1767481795725</v>
      </c>
      <c r="D1395" s="10"/>
      <c r="E1395" s="10">
        <f t="shared" si="129"/>
        <v>31.684254325164225</v>
      </c>
      <c r="F1395" s="10">
        <f t="shared" si="134"/>
        <v>3.4237496345897576</v>
      </c>
      <c r="G1395" s="12">
        <f t="shared" si="130"/>
        <v>-4.823251820427458</v>
      </c>
      <c r="H1395" s="13">
        <f t="shared" si="128"/>
        <v>0.3968870793906795</v>
      </c>
      <c r="I1395">
        <f t="shared" si="131"/>
        <v>3.5468231691758105</v>
      </c>
      <c r="J1395">
        <f t="shared" si="135"/>
        <v>34.538982513356096</v>
      </c>
      <c r="K1395">
        <f t="shared" si="136"/>
        <v>0.028952792677471136</v>
      </c>
      <c r="M1395" s="15">
        <f t="shared" si="132"/>
        <v>0.022712920609320175</v>
      </c>
      <c r="N1395" s="19">
        <f t="shared" si="133"/>
        <v>0.0541299347219261</v>
      </c>
    </row>
    <row r="1396" spans="1:14" ht="15.75" hidden="1" outlineLevel="1">
      <c r="A1396" s="13">
        <v>0.4219999999999997</v>
      </c>
      <c r="B1396" s="1">
        <v>620</v>
      </c>
      <c r="C1396" s="11">
        <f t="shared" si="127"/>
        <v>615.291765896633</v>
      </c>
      <c r="D1396" s="10"/>
      <c r="E1396" s="10">
        <f t="shared" si="129"/>
        <v>30.99911242136686</v>
      </c>
      <c r="F1396" s="10">
        <f t="shared" si="134"/>
        <v>3.4011677952700445</v>
      </c>
      <c r="G1396" s="12">
        <f t="shared" si="130"/>
        <v>-4.708234103366976</v>
      </c>
      <c r="H1396" s="13">
        <f t="shared" si="128"/>
        <v>0.3994625939678917</v>
      </c>
      <c r="I1396">
        <f t="shared" si="131"/>
        <v>3.5213064557285025</v>
      </c>
      <c r="J1396">
        <f t="shared" si="135"/>
        <v>33.69318296609442</v>
      </c>
      <c r="K1396">
        <f t="shared" si="136"/>
        <v>0.029679594267074852</v>
      </c>
      <c r="M1396" s="15">
        <f t="shared" si="132"/>
        <v>0.02253740603210802</v>
      </c>
      <c r="N1396" s="19">
        <f t="shared" si="133"/>
        <v>0.053406175431535634</v>
      </c>
    </row>
    <row r="1397" spans="1:14" ht="15.75" hidden="1" outlineLevel="1">
      <c r="A1397" s="13">
        <v>0.4243999999999997</v>
      </c>
      <c r="B1397" s="1">
        <v>619</v>
      </c>
      <c r="C1397" s="11">
        <f t="shared" si="127"/>
        <v>614.4111627720285</v>
      </c>
      <c r="D1397" s="10"/>
      <c r="E1397" s="10">
        <f t="shared" si="129"/>
        <v>30.332546385368808</v>
      </c>
      <c r="F1397" s="10">
        <f t="shared" si="134"/>
        <v>3.378697697678708</v>
      </c>
      <c r="G1397" s="12">
        <f t="shared" si="130"/>
        <v>-4.588837227971453</v>
      </c>
      <c r="H1397" s="13">
        <f t="shared" si="128"/>
        <v>0.4020529171010998</v>
      </c>
      <c r="I1397">
        <f t="shared" si="131"/>
        <v>3.4957897422811945</v>
      </c>
      <c r="J1397">
        <f t="shared" si="135"/>
        <v>32.86869241949911</v>
      </c>
      <c r="K1397">
        <f t="shared" si="136"/>
        <v>0.030424088285506523</v>
      </c>
      <c r="M1397" s="15">
        <f t="shared" si="132"/>
        <v>0.022347082898899917</v>
      </c>
      <c r="N1397" s="19">
        <f t="shared" si="133"/>
        <v>0.05265570899835045</v>
      </c>
    </row>
    <row r="1398" spans="1:14" ht="15.75" hidden="1" outlineLevel="1">
      <c r="A1398" s="13">
        <v>0.42679999999999974</v>
      </c>
      <c r="B1398" s="1">
        <v>618</v>
      </c>
      <c r="C1398" s="11">
        <f t="shared" si="127"/>
        <v>613.534878166679</v>
      </c>
      <c r="D1398" s="10"/>
      <c r="E1398" s="10">
        <f t="shared" si="129"/>
        <v>29.683951767475463</v>
      </c>
      <c r="F1398" s="10">
        <f t="shared" si="134"/>
        <v>3.356337794505718</v>
      </c>
      <c r="G1398" s="12">
        <f t="shared" si="130"/>
        <v>-4.46512183332095</v>
      </c>
      <c r="H1398" s="13">
        <f t="shared" si="128"/>
        <v>0.40465807356416433</v>
      </c>
      <c r="I1398">
        <f t="shared" si="131"/>
        <v>3.4702730288338866</v>
      </c>
      <c r="J1398">
        <f t="shared" si="135"/>
        <v>32.064974016449746</v>
      </c>
      <c r="K1398">
        <f t="shared" si="136"/>
        <v>0.031186677384706037</v>
      </c>
      <c r="M1398" s="15">
        <f t="shared" si="132"/>
        <v>0.022141926435835402</v>
      </c>
      <c r="N1398" s="19">
        <f t="shared" si="133"/>
        <v>0.051878927919014564</v>
      </c>
    </row>
    <row r="1399" spans="1:14" ht="15.75" hidden="1" outlineLevel="1">
      <c r="A1399" s="13">
        <v>0.42919999999999975</v>
      </c>
      <c r="B1399" s="1">
        <v>617</v>
      </c>
      <c r="C1399" s="11">
        <f t="shared" si="127"/>
        <v>612.6628523068813</v>
      </c>
      <c r="D1399" s="10"/>
      <c r="E1399" s="10">
        <f t="shared" si="129"/>
        <v>29.052747030441353</v>
      </c>
      <c r="F1399" s="10">
        <f t="shared" si="134"/>
        <v>3.334086560522616</v>
      </c>
      <c r="G1399" s="12">
        <f t="shared" si="130"/>
        <v>-4.337147693118709</v>
      </c>
      <c r="H1399" s="13">
        <f t="shared" si="128"/>
        <v>0.4072780861076939</v>
      </c>
      <c r="I1399">
        <f t="shared" si="131"/>
        <v>3.4447563153865786</v>
      </c>
      <c r="J1399">
        <f t="shared" si="135"/>
        <v>31.28150442535777</v>
      </c>
      <c r="K1399">
        <f t="shared" si="136"/>
        <v>0.03196777195886297</v>
      </c>
      <c r="M1399" s="15">
        <f t="shared" si="132"/>
        <v>0.021921913892305855</v>
      </c>
      <c r="N1399" s="19">
        <f t="shared" si="133"/>
        <v>0.05107622062513017</v>
      </c>
    </row>
    <row r="1400" spans="1:14" ht="15.75" hidden="1" outlineLevel="1">
      <c r="A1400" s="13">
        <v>0.43159999999999976</v>
      </c>
      <c r="B1400" s="1">
        <v>616</v>
      </c>
      <c r="C1400" s="11">
        <f t="shared" si="127"/>
        <v>611.7950262629203</v>
      </c>
      <c r="D1400" s="10"/>
      <c r="E1400" s="10">
        <f t="shared" si="129"/>
        <v>28.438372559336514</v>
      </c>
      <c r="F1400" s="10">
        <f t="shared" si="134"/>
        <v>3.311942492036752</v>
      </c>
      <c r="G1400" s="12">
        <f t="shared" si="130"/>
        <v>-4.20497373707974</v>
      </c>
      <c r="H1400" s="13">
        <f t="shared" si="128"/>
        <v>0.4099129753870486</v>
      </c>
      <c r="I1400">
        <f t="shared" si="131"/>
        <v>3.4192396019392706</v>
      </c>
      <c r="J1400">
        <f t="shared" si="135"/>
        <v>30.517773499405433</v>
      </c>
      <c r="K1400">
        <f t="shared" si="136"/>
        <v>0.03276779021967257</v>
      </c>
      <c r="M1400" s="15">
        <f t="shared" si="132"/>
        <v>0.02168702461295119</v>
      </c>
      <c r="N1400" s="19">
        <f t="shared" si="133"/>
        <v>0.050247971763093605</v>
      </c>
    </row>
    <row r="1401" spans="1:14" ht="15.75" hidden="1" outlineLevel="1">
      <c r="A1401" s="13">
        <v>0.4339999999999998</v>
      </c>
      <c r="B1401" s="1">
        <v>615</v>
      </c>
      <c r="C1401" s="11">
        <f t="shared" si="127"/>
        <v>610.9313419282321</v>
      </c>
      <c r="D1401" s="10"/>
      <c r="E1401" s="10">
        <f t="shared" si="129"/>
        <v>27.840289719397497</v>
      </c>
      <c r="F1401" s="10">
        <f t="shared" si="134"/>
        <v>3.2899041063595855</v>
      </c>
      <c r="G1401" s="12">
        <f t="shared" si="130"/>
        <v>-4.0686580717679135</v>
      </c>
      <c r="H1401" s="13">
        <f t="shared" si="128"/>
        <v>0.41256275988865326</v>
      </c>
      <c r="I1401">
        <f t="shared" si="131"/>
        <v>3.3937228884919626</v>
      </c>
      <c r="J1401">
        <f t="shared" si="135"/>
        <v>29.7732839443698</v>
      </c>
      <c r="K1401">
        <f t="shared" si="136"/>
        <v>0.03358715826807887</v>
      </c>
      <c r="M1401" s="15">
        <f t="shared" si="132"/>
        <v>0.02143724011134651</v>
      </c>
      <c r="N1401" s="19">
        <f t="shared" si="133"/>
        <v>0.049394562468540376</v>
      </c>
    </row>
    <row r="1402" spans="1:14" ht="15.75" hidden="1" outlineLevel="1">
      <c r="A1402" s="13">
        <v>0.4363999999999998</v>
      </c>
      <c r="B1402" s="1">
        <v>614</v>
      </c>
      <c r="C1402" s="11">
        <f t="shared" si="127"/>
        <v>610.0717419990988</v>
      </c>
      <c r="D1402" s="10"/>
      <c r="E1402" s="10">
        <f t="shared" si="129"/>
        <v>27.257979959288786</v>
      </c>
      <c r="F1402" s="10">
        <f t="shared" si="134"/>
        <v>3.2679699412885634</v>
      </c>
      <c r="G1402" s="12">
        <f t="shared" si="130"/>
        <v>-3.9282580009012236</v>
      </c>
      <c r="H1402" s="13">
        <f t="shared" si="128"/>
        <v>0.41522745585460724</v>
      </c>
      <c r="I1402">
        <f t="shared" si="131"/>
        <v>3.3682061750446546</v>
      </c>
      <c r="J1402">
        <f t="shared" si="135"/>
        <v>29.047550994815595</v>
      </c>
      <c r="K1402">
        <f t="shared" si="136"/>
        <v>0.03442631016220541</v>
      </c>
      <c r="M1402" s="15">
        <f t="shared" si="132"/>
        <v>0.021172544145392547</v>
      </c>
      <c r="N1402" s="19">
        <f t="shared" si="133"/>
        <v>0.04851637063563831</v>
      </c>
    </row>
    <row r="1403" spans="1:14" ht="15.75" hidden="1" outlineLevel="1">
      <c r="A1403" s="13">
        <v>0.4387999999999998</v>
      </c>
      <c r="B1403" s="1">
        <v>613</v>
      </c>
      <c r="C1403" s="11">
        <f t="shared" si="127"/>
        <v>609.2161699548559</v>
      </c>
      <c r="D1403" s="10"/>
      <c r="E1403" s="10">
        <f t="shared" si="129"/>
        <v>26.690943957350886</v>
      </c>
      <c r="F1403" s="10">
        <f t="shared" si="134"/>
        <v>3.24613855460209</v>
      </c>
      <c r="G1403" s="12">
        <f t="shared" si="130"/>
        <v>-3.7838300451441</v>
      </c>
      <c r="H1403" s="13">
        <f t="shared" si="128"/>
        <v>0.41790707720557524</v>
      </c>
      <c r="I1403">
        <f t="shared" si="131"/>
        <v>3.3426894615973466</v>
      </c>
      <c r="J1403">
        <f t="shared" si="135"/>
        <v>28.340102098446003</v>
      </c>
      <c r="K1403">
        <f t="shared" si="136"/>
        <v>0.035285687981160586</v>
      </c>
      <c r="M1403" s="15">
        <f t="shared" si="132"/>
        <v>0.020892922794424562</v>
      </c>
      <c r="N1403" s="19">
        <f t="shared" si="133"/>
        <v>0.047613771181459826</v>
      </c>
    </row>
    <row r="1404" spans="1:14" ht="15.75" hidden="1" outlineLevel="1">
      <c r="A1404" s="13">
        <v>0.4411999999999998</v>
      </c>
      <c r="B1404" s="1">
        <v>612</v>
      </c>
      <c r="C1404" s="11">
        <f t="shared" si="127"/>
        <v>608.3645700385968</v>
      </c>
      <c r="D1404" s="10"/>
      <c r="E1404" s="10">
        <f t="shared" si="129"/>
        <v>26.138700808554177</v>
      </c>
      <c r="F1404" s="10">
        <f t="shared" si="134"/>
        <v>3.224408523567155</v>
      </c>
      <c r="G1404" s="12">
        <f t="shared" si="130"/>
        <v>-3.635429961403247</v>
      </c>
      <c r="H1404" s="13">
        <f t="shared" si="128"/>
        <v>0.4206016354619483</v>
      </c>
      <c r="I1404">
        <f t="shared" si="131"/>
        <v>3.3171727481500386</v>
      </c>
      <c r="J1404">
        <f t="shared" si="135"/>
        <v>27.65047660840592</v>
      </c>
      <c r="K1404">
        <f t="shared" si="136"/>
        <v>0.03616574188439101</v>
      </c>
      <c r="M1404" s="15">
        <f t="shared" si="132"/>
        <v>0.020598364538051528</v>
      </c>
      <c r="N1404" s="19">
        <f t="shared" si="133"/>
        <v>0.04668713630564718</v>
      </c>
    </row>
    <row r="1405" spans="1:14" ht="15.75" hidden="1" outlineLevel="1">
      <c r="A1405" s="13">
        <v>0.44359999999999983</v>
      </c>
      <c r="B1405" s="1">
        <v>611</v>
      </c>
      <c r="C1405" s="11">
        <f t="shared" si="127"/>
        <v>607.5168872383538</v>
      </c>
      <c r="D1405" s="10"/>
      <c r="E1405" s="10">
        <f t="shared" si="129"/>
        <v>25.600787250008846</v>
      </c>
      <c r="F1405" s="10">
        <f t="shared" si="134"/>
        <v>3.2027784444591427</v>
      </c>
      <c r="G1405" s="12">
        <f t="shared" si="130"/>
        <v>-3.4831127616462254</v>
      </c>
      <c r="H1405" s="13">
        <f t="shared" si="128"/>
        <v>0.4233111396632648</v>
      </c>
      <c r="I1405">
        <f t="shared" si="131"/>
        <v>3.2916560347027306</v>
      </c>
      <c r="J1405">
        <f t="shared" si="135"/>
        <v>26.97822548333728</v>
      </c>
      <c r="K1405">
        <f t="shared" si="136"/>
        <v>0.03706693016624225</v>
      </c>
      <c r="M1405" s="15">
        <f t="shared" si="132"/>
        <v>0.02028886033673505</v>
      </c>
      <c r="N1405" s="19">
        <f t="shared" si="133"/>
        <v>0.04573683574557046</v>
      </c>
    </row>
    <row r="1406" spans="1:14" ht="15.75" hidden="1" outlineLevel="1">
      <c r="A1406" s="13">
        <v>0.44599999999999984</v>
      </c>
      <c r="B1406" s="1">
        <v>610</v>
      </c>
      <c r="C1406" s="11">
        <f t="shared" si="127"/>
        <v>606.6730672687421</v>
      </c>
      <c r="D1406" s="10"/>
      <c r="E1406" s="10">
        <f t="shared" si="129"/>
        <v>25.07675692300725</v>
      </c>
      <c r="F1406" s="10">
        <f t="shared" si="134"/>
        <v>3.1812469320934444</v>
      </c>
      <c r="G1406" s="12">
        <f t="shared" si="130"/>
        <v>-3.326932731257898</v>
      </c>
      <c r="H1406" s="13">
        <f t="shared" si="128"/>
        <v>0.42603559628588283</v>
      </c>
      <c r="I1406">
        <f t="shared" si="131"/>
        <v>3.2661393212554226</v>
      </c>
      <c r="J1406">
        <f t="shared" si="135"/>
        <v>26.322910994991172</v>
      </c>
      <c r="K1406">
        <f t="shared" si="136"/>
        <v>0.03798971930537181</v>
      </c>
      <c r="M1406" s="15">
        <f t="shared" si="132"/>
        <v>0.019964403714117007</v>
      </c>
      <c r="N1406" s="19">
        <f t="shared" si="133"/>
        <v>0.044763237027168196</v>
      </c>
    </row>
    <row r="1407" spans="1:14" ht="15.75" hidden="1" outlineLevel="1">
      <c r="A1407" s="13">
        <v>0.44839999999999985</v>
      </c>
      <c r="B1407" s="1">
        <v>609</v>
      </c>
      <c r="C1407" s="11">
        <f t="shared" si="127"/>
        <v>605.8330565530482</v>
      </c>
      <c r="D1407" s="10"/>
      <c r="E1407" s="10">
        <f t="shared" si="129"/>
        <v>24.566179669689756</v>
      </c>
      <c r="F1407" s="10">
        <f t="shared" si="134"/>
        <v>3.159812619368415</v>
      </c>
      <c r="G1407" s="12">
        <f t="shared" si="130"/>
        <v>-3.166943446951791</v>
      </c>
      <c r="H1407" s="13">
        <f t="shared" si="128"/>
        <v>0.4287750091588974</v>
      </c>
      <c r="I1407">
        <f t="shared" si="131"/>
        <v>3.2406226078081146</v>
      </c>
      <c r="J1407">
        <f t="shared" si="135"/>
        <v>25.68410644320634</v>
      </c>
      <c r="K1407">
        <f t="shared" si="136"/>
        <v>0.03893458400864509</v>
      </c>
      <c r="M1407" s="15">
        <f t="shared" si="132"/>
        <v>0.019624990841102474</v>
      </c>
      <c r="N1407" s="19">
        <f t="shared" si="133"/>
        <v>0.043766705711646925</v>
      </c>
    </row>
    <row r="1408" spans="1:14" ht="15.75" hidden="1" outlineLevel="1">
      <c r="A1408" s="13">
        <v>0.45079999999999987</v>
      </c>
      <c r="B1408" s="1">
        <v>608</v>
      </c>
      <c r="C1408" s="11">
        <f t="shared" si="127"/>
        <v>604.9968022057493</v>
      </c>
      <c r="D1408" s="10"/>
      <c r="E1408" s="10">
        <f t="shared" si="129"/>
        <v>24.06864086253601</v>
      </c>
      <c r="F1408" s="10">
        <f t="shared" si="134"/>
        <v>3.138474156819324</v>
      </c>
      <c r="G1408" s="12">
        <f t="shared" si="130"/>
        <v>-3.0031977942506956</v>
      </c>
      <c r="H1408" s="13">
        <f t="shared" si="128"/>
        <v>0.4315293793782982</v>
      </c>
      <c r="I1408">
        <f t="shared" si="131"/>
        <v>3.2151058943608066</v>
      </c>
      <c r="J1408">
        <f t="shared" si="135"/>
        <v>25.0613958780685</v>
      </c>
      <c r="K1408">
        <f t="shared" si="136"/>
        <v>0.03990200724912976</v>
      </c>
      <c r="M1408" s="15">
        <f t="shared" si="132"/>
        <v>0.01927062062170165</v>
      </c>
      <c r="N1408" s="19">
        <f t="shared" si="133"/>
        <v>0.04274760563820243</v>
      </c>
    </row>
    <row r="1409" spans="1:14" ht="15.75" hidden="1" outlineLevel="1">
      <c r="A1409" s="13">
        <v>0.4531999999999999</v>
      </c>
      <c r="B1409" s="1">
        <v>607</v>
      </c>
      <c r="C1409" s="11">
        <f t="shared" si="127"/>
        <v>604.1642520154472</v>
      </c>
      <c r="D1409" s="10"/>
      <c r="E1409" s="10">
        <f t="shared" si="129"/>
        <v>23.58374076498448</v>
      </c>
      <c r="F1409" s="10">
        <f t="shared" si="134"/>
        <v>3.1172302121828843</v>
      </c>
      <c r="G1409" s="12">
        <f t="shared" si="130"/>
        <v>-2.8357479845527678</v>
      </c>
      <c r="H1409" s="13">
        <f t="shared" si="128"/>
        <v>0.43429870521936675</v>
      </c>
      <c r="I1409">
        <f t="shared" si="131"/>
        <v>3.1895891809134986</v>
      </c>
      <c r="J1409">
        <f t="shared" si="135"/>
        <v>24.454373829069542</v>
      </c>
      <c r="K1409">
        <f t="shared" si="136"/>
        <v>0.04089248029778928</v>
      </c>
      <c r="M1409" s="15">
        <f t="shared" si="132"/>
        <v>0.018901294780633127</v>
      </c>
      <c r="N1409" s="19">
        <f t="shared" si="133"/>
        <v>0.04170629916291512</v>
      </c>
    </row>
    <row r="1410" spans="1:14" ht="15.75" hidden="1" outlineLevel="1">
      <c r="A1410" s="13">
        <v>0.4555999999999999</v>
      </c>
      <c r="B1410" s="1">
        <v>606</v>
      </c>
      <c r="C1410" s="11">
        <f aca="true" t="shared" si="137" ref="C1410:C1473">39.19*F1410+482</f>
        <v>603.3353544282035</v>
      </c>
      <c r="D1410" s="10"/>
      <c r="E1410" s="10">
        <f t="shared" si="129"/>
        <v>23.111093921580675</v>
      </c>
      <c r="F1410" s="10">
        <f t="shared" si="134"/>
        <v>3.0960794699720213</v>
      </c>
      <c r="G1410" s="12">
        <f t="shared" si="130"/>
        <v>-2.664645571796541</v>
      </c>
      <c r="H1410" s="13">
        <f t="shared" si="128"/>
        <v>0.4370829820473115</v>
      </c>
      <c r="I1410">
        <f t="shared" si="131"/>
        <v>3.1640724674661906</v>
      </c>
      <c r="J1410">
        <f t="shared" si="135"/>
        <v>23.862645041090286</v>
      </c>
      <c r="K1410">
        <f t="shared" si="136"/>
        <v>0.04190650274846103</v>
      </c>
      <c r="M1410" s="15">
        <f t="shared" si="132"/>
        <v>0.018517017952688397</v>
      </c>
      <c r="N1410" s="19">
        <f t="shared" si="133"/>
        <v>0.040643147393960494</v>
      </c>
    </row>
    <row r="1411" spans="1:14" ht="15.75" hidden="1" outlineLevel="1">
      <c r="A1411" s="13">
        <v>0.4579999999999999</v>
      </c>
      <c r="B1411" s="1">
        <v>605</v>
      </c>
      <c r="C1411" s="11">
        <f t="shared" si="137"/>
        <v>602.5100585312608</v>
      </c>
      <c r="D1411" s="10"/>
      <c r="E1411" s="10">
        <f t="shared" si="129"/>
        <v>22.650328576143043</v>
      </c>
      <c r="F1411" s="10">
        <f t="shared" si="134"/>
        <v>3.075020631060495</v>
      </c>
      <c r="G1411" s="12">
        <f t="shared" si="130"/>
        <v>-2.4899414687391754</v>
      </c>
      <c r="H1411" s="13">
        <f t="shared" si="128"/>
        <v>0.43988220222614655</v>
      </c>
      <c r="I1411">
        <f t="shared" si="131"/>
        <v>3.1385557540188826</v>
      </c>
      <c r="J1411">
        <f t="shared" si="135"/>
        <v>23.285824217034843</v>
      </c>
      <c r="K1411">
        <f t="shared" si="136"/>
        <v>0.042944582535689065</v>
      </c>
      <c r="M1411" s="15">
        <f t="shared" si="132"/>
        <v>0.01811779777385336</v>
      </c>
      <c r="N1411" s="19">
        <f t="shared" si="133"/>
        <v>0.03955851042326062</v>
      </c>
    </row>
    <row r="1412" spans="1:14" ht="15.75" hidden="1" outlineLevel="1">
      <c r="A1412" s="13">
        <v>0.4603999999999999</v>
      </c>
      <c r="B1412" s="1">
        <v>604</v>
      </c>
      <c r="C1412" s="11">
        <f t="shared" si="137"/>
        <v>601.6883140371382</v>
      </c>
      <c r="D1412" s="10"/>
      <c r="E1412" s="10">
        <f t="shared" si="129"/>
        <v>22.201086116521832</v>
      </c>
      <c r="F1412" s="10">
        <f t="shared" si="134"/>
        <v>3.0540524122770645</v>
      </c>
      <c r="G1412" s="12">
        <f t="shared" si="130"/>
        <v>-2.311685962861816</v>
      </c>
      <c r="H1412" s="13">
        <f t="shared" si="128"/>
        <v>0.44269635502581683</v>
      </c>
      <c r="I1412">
        <f t="shared" si="131"/>
        <v>3.1130390405715747</v>
      </c>
      <c r="J1412">
        <f t="shared" si="135"/>
        <v>22.723535766949063</v>
      </c>
      <c r="K1412">
        <f t="shared" si="136"/>
        <v>0.044007235944965944</v>
      </c>
      <c r="M1412" s="15">
        <f t="shared" si="132"/>
        <v>0.017703644974183086</v>
      </c>
      <c r="N1412" s="19">
        <f t="shared" si="133"/>
        <v>0.03845274755469828</v>
      </c>
    </row>
    <row r="1413" spans="1:14" ht="15.75" hidden="1" outlineLevel="1">
      <c r="A1413" s="13">
        <v>0.46279999999999993</v>
      </c>
      <c r="B1413" s="1">
        <v>603</v>
      </c>
      <c r="C1413" s="11">
        <f t="shared" si="137"/>
        <v>600.8700712680863</v>
      </c>
      <c r="D1413" s="10"/>
      <c r="E1413" s="10">
        <f t="shared" si="129"/>
        <v>21.763020544604203</v>
      </c>
      <c r="F1413" s="10">
        <f t="shared" si="134"/>
        <v>3.033173546008838</v>
      </c>
      <c r="G1413" s="12">
        <f t="shared" si="130"/>
        <v>-2.129928731913651</v>
      </c>
      <c r="H1413" s="13">
        <f t="shared" si="128"/>
        <v>0.4455254265275812</v>
      </c>
      <c r="I1413">
        <f t="shared" si="131"/>
        <v>3.0875223271242667</v>
      </c>
      <c r="J1413">
        <f t="shared" si="135"/>
        <v>22.1754135634596</v>
      </c>
      <c r="K1413">
        <f t="shared" si="136"/>
        <v>0.04509498761492272</v>
      </c>
      <c r="M1413" s="15">
        <f t="shared" si="132"/>
        <v>0.01727457347241873</v>
      </c>
      <c r="N1413" s="19">
        <f t="shared" si="133"/>
        <v>0.03732621752899467</v>
      </c>
    </row>
    <row r="1414" spans="1:14" ht="15.75" hidden="1" outlineLevel="1">
      <c r="A1414" s="13">
        <v>0.46519999999999995</v>
      </c>
      <c r="B1414" s="1">
        <v>602</v>
      </c>
      <c r="C1414" s="11">
        <f t="shared" si="137"/>
        <v>600.0552811408912</v>
      </c>
      <c r="D1414" s="10"/>
      <c r="E1414" s="10">
        <f t="shared" si="129"/>
        <v>21.335797970294806</v>
      </c>
      <c r="F1414" s="10">
        <f t="shared" si="134"/>
        <v>3.0123827798135054</v>
      </c>
      <c r="G1414" s="12">
        <f t="shared" si="130"/>
        <v>-1.9447188591087752</v>
      </c>
      <c r="H1414" s="13">
        <f t="shared" si="128"/>
        <v>0.44836939952766397</v>
      </c>
      <c r="I1414">
        <f t="shared" si="131"/>
        <v>3.0620056136769587</v>
      </c>
      <c r="J1414">
        <f t="shared" si="135"/>
        <v>21.64110070337452</v>
      </c>
      <c r="K1414">
        <f t="shared" si="136"/>
        <v>0.04620837053099009</v>
      </c>
      <c r="M1414" s="15">
        <f t="shared" si="132"/>
        <v>0.016830600472335977</v>
      </c>
      <c r="N1414" s="19">
        <f t="shared" si="133"/>
        <v>0.036179278745348195</v>
      </c>
    </row>
    <row r="1415" spans="1:14" ht="15.75" hidden="1" outlineLevel="1">
      <c r="A1415" s="13">
        <v>0.46759999999999996</v>
      </c>
      <c r="B1415" s="1">
        <v>601</v>
      </c>
      <c r="C1415" s="11">
        <f t="shared" si="137"/>
        <v>599.2438951520126</v>
      </c>
      <c r="D1415" s="10"/>
      <c r="E1415" s="10">
        <f t="shared" si="129"/>
        <v>20.919096128270052</v>
      </c>
      <c r="F1415" s="10">
        <f t="shared" si="134"/>
        <v>2.991678876040127</v>
      </c>
      <c r="G1415" s="12">
        <f t="shared" si="130"/>
        <v>-1.7561048479874444</v>
      </c>
      <c r="H1415" s="13">
        <f t="shared" si="128"/>
        <v>0.45122825343918993</v>
      </c>
      <c r="I1415">
        <f t="shared" si="131"/>
        <v>3.0364889002296507</v>
      </c>
      <c r="J1415">
        <f t="shared" si="135"/>
        <v>21.120249275290035</v>
      </c>
      <c r="K1415">
        <f t="shared" si="136"/>
        <v>0.04734792601003841</v>
      </c>
      <c r="M1415" s="15">
        <f t="shared" si="132"/>
        <v>0.01637174656081003</v>
      </c>
      <c r="N1415" s="19">
        <f t="shared" si="133"/>
        <v>0.0350122894799188</v>
      </c>
    </row>
    <row r="1416" spans="1:14" ht="15.75" collapsed="1">
      <c r="A1416" s="13">
        <v>0.47</v>
      </c>
      <c r="B1416" s="1">
        <v>600</v>
      </c>
      <c r="C1416" s="11">
        <f t="shared" si="137"/>
        <v>598.4358653630467</v>
      </c>
      <c r="D1416" s="10"/>
      <c r="E1416" s="10">
        <f t="shared" si="129"/>
        <v>20.512603916371493</v>
      </c>
      <c r="F1416" s="10">
        <f t="shared" si="134"/>
        <v>2.971060611458195</v>
      </c>
      <c r="G1416" s="12">
        <f t="shared" si="130"/>
        <v>-1.5641346369533267</v>
      </c>
      <c r="H1416" s="13">
        <f t="shared" si="128"/>
        <v>0.4541019641924225</v>
      </c>
      <c r="I1416">
        <f t="shared" si="131"/>
        <v>3.0109721867823427</v>
      </c>
      <c r="J1416">
        <f t="shared" si="135"/>
        <v>20.612520133052197</v>
      </c>
      <c r="K1416">
        <f t="shared" si="136"/>
        <v>0.04851420367548842</v>
      </c>
      <c r="M1416" s="15">
        <f t="shared" si="132"/>
        <v>0.015898035807577482</v>
      </c>
      <c r="N1416" s="19">
        <f t="shared" si="133"/>
        <v>0.033825608101228685</v>
      </c>
    </row>
    <row r="1417" spans="1:14" ht="15.75" hidden="1" outlineLevel="1">
      <c r="A1417" s="13">
        <v>0.47310000000000085</v>
      </c>
      <c r="B1417" s="1">
        <v>599</v>
      </c>
      <c r="C1417" s="11">
        <f t="shared" si="137"/>
        <v>597.3970506213602</v>
      </c>
      <c r="D1417" s="10"/>
      <c r="E1417" s="10">
        <f t="shared" si="129"/>
        <v>20.002175514402264</v>
      </c>
      <c r="F1417" s="10">
        <f t="shared" si="134"/>
        <v>2.944553473369743</v>
      </c>
      <c r="G1417" s="12">
        <f t="shared" si="130"/>
        <v>-1.602949378639778</v>
      </c>
      <c r="H1417" s="13">
        <f t="shared" si="128"/>
        <v>0.4569905041333279</v>
      </c>
      <c r="I1417">
        <f t="shared" si="131"/>
        <v>2.9854554733350347</v>
      </c>
      <c r="J1417">
        <f t="shared" si="135"/>
        <v>20.11758267492593</v>
      </c>
      <c r="K1417">
        <f t="shared" si="136"/>
        <v>0.04970776142236889</v>
      </c>
      <c r="M1417" s="15">
        <f t="shared" si="132"/>
        <v>0.01610949586667293</v>
      </c>
      <c r="N1417" s="19">
        <f t="shared" si="133"/>
        <v>0.034050931867835345</v>
      </c>
    </row>
    <row r="1418" spans="1:14" ht="15.75" hidden="1" outlineLevel="1">
      <c r="A1418" s="13">
        <v>0.47620000000000084</v>
      </c>
      <c r="B1418" s="1">
        <v>598</v>
      </c>
      <c r="C1418" s="11">
        <f t="shared" si="137"/>
        <v>596.3636555614722</v>
      </c>
      <c r="D1418" s="10"/>
      <c r="E1418" s="10">
        <f t="shared" si="129"/>
        <v>19.50765865462475</v>
      </c>
      <c r="F1418" s="10">
        <f t="shared" si="134"/>
        <v>2.9181846277487176</v>
      </c>
      <c r="G1418" s="12">
        <f t="shared" si="130"/>
        <v>-1.6363444385277717</v>
      </c>
      <c r="H1418" s="13">
        <f t="shared" si="128"/>
        <v>0.4598938419204898</v>
      </c>
      <c r="I1418">
        <f t="shared" si="131"/>
        <v>2.9599387598877267</v>
      </c>
      <c r="J1418">
        <f t="shared" si="135"/>
        <v>19.635114628327685</v>
      </c>
      <c r="K1418">
        <f t="shared" si="136"/>
        <v>0.05092916537178218</v>
      </c>
      <c r="M1418" s="15">
        <f t="shared" si="132"/>
        <v>0.016306158079511024</v>
      </c>
      <c r="N1418" s="19">
        <f t="shared" si="133"/>
        <v>0.034242247122030646</v>
      </c>
    </row>
    <row r="1419" spans="1:14" ht="15.75" hidden="1" outlineLevel="1">
      <c r="A1419" s="13">
        <v>0.47930000000000084</v>
      </c>
      <c r="B1419" s="1">
        <v>597</v>
      </c>
      <c r="C1419" s="11">
        <f t="shared" si="137"/>
        <v>595.3355808294103</v>
      </c>
      <c r="D1419" s="10"/>
      <c r="E1419" s="10">
        <f t="shared" si="129"/>
        <v>19.028458540437345</v>
      </c>
      <c r="F1419" s="10">
        <f t="shared" si="134"/>
        <v>2.8919515394082764</v>
      </c>
      <c r="G1419" s="12">
        <f t="shared" si="130"/>
        <v>-1.6644191705896674</v>
      </c>
      <c r="H1419" s="13">
        <f t="shared" si="128"/>
        <v>0.4628119424204074</v>
      </c>
      <c r="I1419">
        <f t="shared" si="131"/>
        <v>2.9344220464404187</v>
      </c>
      <c r="J1419">
        <f t="shared" si="135"/>
        <v>19.164801839981525</v>
      </c>
      <c r="K1419">
        <f t="shared" si="136"/>
        <v>0.052178989814223094</v>
      </c>
      <c r="M1419" s="15">
        <f t="shared" si="132"/>
        <v>0.01648805757959343</v>
      </c>
      <c r="N1419" s="19">
        <f t="shared" si="133"/>
        <v>0.03440028704275694</v>
      </c>
    </row>
    <row r="1420" spans="1:14" ht="15.75" hidden="1" outlineLevel="1">
      <c r="A1420" s="13">
        <v>0.48240000000000083</v>
      </c>
      <c r="B1420" s="1">
        <v>596</v>
      </c>
      <c r="C1420" s="11">
        <f t="shared" si="137"/>
        <v>594.3127284695863</v>
      </c>
      <c r="D1420" s="10"/>
      <c r="E1420" s="10">
        <f t="shared" si="129"/>
        <v>18.564006255319114</v>
      </c>
      <c r="F1420" s="10">
        <f t="shared" si="134"/>
        <v>2.8658517088437434</v>
      </c>
      <c r="G1420" s="12">
        <f t="shared" si="130"/>
        <v>-1.6872715304136818</v>
      </c>
      <c r="H1420" s="13">
        <f t="shared" si="128"/>
        <v>0.4657447666012114</v>
      </c>
      <c r="I1420">
        <f t="shared" si="131"/>
        <v>2.9089053329931107</v>
      </c>
      <c r="J1420">
        <f t="shared" si="135"/>
        <v>18.706338071361984</v>
      </c>
      <c r="K1420">
        <f t="shared" si="136"/>
        <v>0.053457817141181994</v>
      </c>
      <c r="M1420" s="15">
        <f t="shared" si="132"/>
        <v>0.016655233398789437</v>
      </c>
      <c r="N1420" s="19">
        <f t="shared" si="133"/>
        <v>0.03452577404392498</v>
      </c>
    </row>
    <row r="1421" spans="1:14" ht="15.75" hidden="1" outlineLevel="1">
      <c r="A1421" s="13">
        <v>0.4855000000000008</v>
      </c>
      <c r="B1421" s="1">
        <v>595</v>
      </c>
      <c r="C1421" s="11">
        <f t="shared" si="137"/>
        <v>593.2950018784446</v>
      </c>
      <c r="D1421" s="10"/>
      <c r="E1421" s="10">
        <f t="shared" si="129"/>
        <v>18.11375748014875</v>
      </c>
      <c r="F1421" s="10">
        <f t="shared" si="134"/>
        <v>2.839882671049876</v>
      </c>
      <c r="G1421" s="12">
        <f t="shared" si="130"/>
        <v>-1.704998121555377</v>
      </c>
      <c r="H1421" s="13">
        <f t="shared" si="128"/>
        <v>0.4686922714248364</v>
      </c>
      <c r="I1421">
        <f t="shared" si="131"/>
        <v>2.8833886195458027</v>
      </c>
      <c r="J1421">
        <f t="shared" si="135"/>
        <v>18.259424799290528</v>
      </c>
      <c r="K1421">
        <f t="shared" si="136"/>
        <v>0.05476623776444782</v>
      </c>
      <c r="M1421" s="15">
        <f t="shared" si="132"/>
        <v>0.016807728575164438</v>
      </c>
      <c r="N1421" s="19">
        <f t="shared" si="133"/>
        <v>0.03461942034019446</v>
      </c>
    </row>
    <row r="1422" spans="1:14" ht="15.75" hidden="1" outlineLevel="1">
      <c r="A1422" s="13">
        <v>0.4886000000000008</v>
      </c>
      <c r="B1422" s="1">
        <v>594</v>
      </c>
      <c r="C1422" s="11">
        <f t="shared" si="137"/>
        <v>592.2823057592838</v>
      </c>
      <c r="D1422" s="10"/>
      <c r="E1422" s="10">
        <f t="shared" si="129"/>
        <v>17.677191281760905</v>
      </c>
      <c r="F1422" s="10">
        <f t="shared" si="134"/>
        <v>2.814041994368046</v>
      </c>
      <c r="G1422" s="12">
        <f t="shared" si="130"/>
        <v>-1.7176942407162414</v>
      </c>
      <c r="H1422" s="13">
        <f t="shared" si="128"/>
        <v>0.4716544097376957</v>
      </c>
      <c r="I1422">
        <f t="shared" si="131"/>
        <v>2.8578719060984947</v>
      </c>
      <c r="J1422">
        <f t="shared" si="135"/>
        <v>17.823771021555775</v>
      </c>
      <c r="K1422">
        <f t="shared" si="136"/>
        <v>0.056104850022512996</v>
      </c>
      <c r="M1422" s="15">
        <f t="shared" si="132"/>
        <v>0.016945590262305132</v>
      </c>
      <c r="N1422" s="19">
        <f t="shared" si="133"/>
        <v>0.034681928494279785</v>
      </c>
    </row>
    <row r="1423" spans="1:14" ht="15.75" hidden="1" outlineLevel="1">
      <c r="A1423" s="13">
        <v>0.4917000000000008</v>
      </c>
      <c r="B1423" s="1">
        <v>593</v>
      </c>
      <c r="C1423" s="11">
        <f t="shared" si="137"/>
        <v>591.2745460781948</v>
      </c>
      <c r="D1423" s="10"/>
      <c r="E1423" s="10">
        <f t="shared" si="129"/>
        <v>17.253808968363458</v>
      </c>
      <c r="F1423" s="10">
        <f t="shared" si="134"/>
        <v>2.7883272793619507</v>
      </c>
      <c r="G1423" s="12">
        <f t="shared" si="130"/>
        <v>-1.7254539218051832</v>
      </c>
      <c r="H1423" s="13">
        <f t="shared" si="128"/>
        <v>0.47463113015990765</v>
      </c>
      <c r="I1423">
        <f t="shared" si="131"/>
        <v>2.8323551926511867</v>
      </c>
      <c r="J1423">
        <f t="shared" si="135"/>
        <v>17.399093067430893</v>
      </c>
      <c r="K1423">
        <f t="shared" si="136"/>
        <v>0.057474260073468154</v>
      </c>
      <c r="M1423" s="15">
        <f t="shared" si="132"/>
        <v>0.017068869840093148</v>
      </c>
      <c r="N1423" s="19">
        <f t="shared" si="133"/>
        <v>0.03471399194649811</v>
      </c>
    </row>
    <row r="1424" spans="1:14" ht="15.75" hidden="1" outlineLevel="1">
      <c r="A1424" s="13">
        <v>0.4948000000000008</v>
      </c>
      <c r="B1424" s="1">
        <v>592</v>
      </c>
      <c r="C1424" s="11">
        <f t="shared" si="137"/>
        <v>590.2716300210657</v>
      </c>
      <c r="D1424" s="10"/>
      <c r="E1424" s="10">
        <f t="shared" si="129"/>
        <v>16.843133007733126</v>
      </c>
      <c r="F1424" s="10">
        <f t="shared" si="134"/>
        <v>2.7627361577204828</v>
      </c>
      <c r="G1424" s="12">
        <f t="shared" si="130"/>
        <v>-1.7283699789343245</v>
      </c>
      <c r="H1424" s="13">
        <f aca="true" t="shared" si="138" ref="H1424:H1487">POWER(K1424,(1/3.833))</f>
        <v>0.47762237697312876</v>
      </c>
      <c r="I1424">
        <f t="shared" si="131"/>
        <v>2.8068384792038787</v>
      </c>
      <c r="J1424">
        <f t="shared" si="135"/>
        <v>16.985114412964823</v>
      </c>
      <c r="K1424">
        <f t="shared" si="136"/>
        <v>0.05887508177376156</v>
      </c>
      <c r="M1424" s="15">
        <f t="shared" si="132"/>
        <v>0.017177623026872035</v>
      </c>
      <c r="N1424" s="19">
        <f t="shared" si="133"/>
        <v>0.03471629552722718</v>
      </c>
    </row>
    <row r="1425" spans="1:14" ht="15.75" hidden="1" outlineLevel="1">
      <c r="A1425" s="13">
        <v>0.4979000000000008</v>
      </c>
      <c r="B1425" s="1">
        <v>591</v>
      </c>
      <c r="C1425" s="11">
        <f t="shared" si="137"/>
        <v>589.2734659515976</v>
      </c>
      <c r="D1425" s="10"/>
      <c r="E1425" s="10">
        <f t="shared" si="129"/>
        <v>16.444706004380016</v>
      </c>
      <c r="F1425" s="10">
        <f t="shared" si="134"/>
        <v>2.7372662911864647</v>
      </c>
      <c r="G1425" s="12">
        <f t="shared" si="130"/>
        <v>-1.7265340484024136</v>
      </c>
      <c r="H1425" s="13">
        <f t="shared" si="138"/>
        <v>0.4806280900070527</v>
      </c>
      <c r="I1425">
        <f t="shared" si="131"/>
        <v>2.7813217657565708</v>
      </c>
      <c r="J1425">
        <f t="shared" si="135"/>
        <v>16.581565500927013</v>
      </c>
      <c r="K1425">
        <f t="shared" si="136"/>
        <v>0.06030793654218558</v>
      </c>
      <c r="M1425" s="15">
        <f t="shared" si="132"/>
        <v>0.017271909992948087</v>
      </c>
      <c r="N1425" s="19">
        <f t="shared" si="133"/>
        <v>0.03468951595289829</v>
      </c>
    </row>
    <row r="1426" spans="1:14" ht="15.75" hidden="1" outlineLevel="1">
      <c r="A1426" s="13">
        <v>0.5010000000000008</v>
      </c>
      <c r="B1426" s="1">
        <v>590</v>
      </c>
      <c r="C1426" s="11">
        <f t="shared" si="137"/>
        <v>588.2799633702863</v>
      </c>
      <c r="D1426" s="10"/>
      <c r="E1426" s="10">
        <f t="shared" si="129"/>
        <v>16.058089732124916</v>
      </c>
      <c r="F1426" s="10">
        <f t="shared" si="134"/>
        <v>2.711915370509984</v>
      </c>
      <c r="G1426" s="12">
        <f t="shared" si="130"/>
        <v>-1.720036629713718</v>
      </c>
      <c r="H1426" s="13">
        <f t="shared" si="138"/>
        <v>0.483648204524644</v>
      </c>
      <c r="I1426">
        <f t="shared" si="131"/>
        <v>2.7558050523092628</v>
      </c>
      <c r="J1426">
        <f t="shared" si="135"/>
        <v>16.188183565288476</v>
      </c>
      <c r="K1426">
        <f t="shared" si="136"/>
        <v>0.06177345320844092</v>
      </c>
      <c r="M1426" s="15">
        <f t="shared" si="132"/>
        <v>0.017351795475356757</v>
      </c>
      <c r="N1426" s="19">
        <f t="shared" si="133"/>
        <v>0.03463432230610126</v>
      </c>
    </row>
    <row r="1427" spans="1:14" ht="15.75" hidden="1" outlineLevel="1">
      <c r="A1427" s="13">
        <v>0.5041000000000008</v>
      </c>
      <c r="B1427" s="1">
        <v>589</v>
      </c>
      <c r="C1427" s="11">
        <f t="shared" si="137"/>
        <v>587.2910328743203</v>
      </c>
      <c r="D1427" s="10"/>
      <c r="E1427" s="10">
        <f t="shared" si="129"/>
        <v>15.68286421876772</v>
      </c>
      <c r="F1427" s="10">
        <f t="shared" si="134"/>
        <v>2.686681114425117</v>
      </c>
      <c r="G1427" s="12">
        <f t="shared" si="130"/>
        <v>-1.708967125679692</v>
      </c>
      <c r="H1427" s="13">
        <f t="shared" si="138"/>
        <v>0.4866826511061774</v>
      </c>
      <c r="I1427">
        <f t="shared" si="131"/>
        <v>2.7302883388619548</v>
      </c>
      <c r="J1427">
        <f t="shared" si="135"/>
        <v>15.804712460124836</v>
      </c>
      <c r="K1427">
        <f t="shared" si="136"/>
        <v>0.06327226784561833</v>
      </c>
      <c r="M1427" s="15">
        <f t="shared" si="132"/>
        <v>0.017417348893823348</v>
      </c>
      <c r="N1427" s="19">
        <f t="shared" si="133"/>
        <v>0.034551376500343824</v>
      </c>
    </row>
    <row r="1428" spans="1:14" ht="15.75" hidden="1" outlineLevel="1">
      <c r="A1428" s="13">
        <v>0.5072000000000008</v>
      </c>
      <c r="B1428" s="1">
        <v>588</v>
      </c>
      <c r="C1428" s="11">
        <f t="shared" si="137"/>
        <v>586.306586118349</v>
      </c>
      <c r="D1428" s="10"/>
      <c r="E1428" s="10">
        <f t="shared" si="129"/>
        <v>15.318626879743617</v>
      </c>
      <c r="F1428" s="10">
        <f t="shared" si="134"/>
        <v>2.6615612686488634</v>
      </c>
      <c r="G1428" s="12">
        <f t="shared" si="130"/>
        <v>-1.693413881651054</v>
      </c>
      <c r="H1428" s="13">
        <f t="shared" si="138"/>
        <v>0.48973135553216085</v>
      </c>
      <c r="I1428">
        <f t="shared" si="131"/>
        <v>2.7047716254146468</v>
      </c>
      <c r="J1428">
        <f t="shared" si="135"/>
        <v>15.43090249283</v>
      </c>
      <c r="K1428">
        <f t="shared" si="136"/>
        <v>0.06480502358592778</v>
      </c>
      <c r="M1428" s="15">
        <f t="shared" si="132"/>
        <v>0.01746864446783991</v>
      </c>
      <c r="N1428" s="19">
        <f t="shared" si="133"/>
        <v>0.03444133372996823</v>
      </c>
    </row>
    <row r="1429" spans="1:14" ht="15.75" hidden="1" outlineLevel="1">
      <c r="A1429" s="13">
        <v>0.5103000000000008</v>
      </c>
      <c r="B1429" s="1">
        <v>587</v>
      </c>
      <c r="C1429" s="11">
        <f t="shared" si="137"/>
        <v>585.3265357760761</v>
      </c>
      <c r="D1429" s="10"/>
      <c r="E1429" s="10">
        <f t="shared" si="129"/>
        <v>14.96499169786598</v>
      </c>
      <c r="F1429" s="10">
        <f t="shared" si="134"/>
        <v>2.636553604901151</v>
      </c>
      <c r="G1429" s="12">
        <f t="shared" si="130"/>
        <v>-1.6734642239239292</v>
      </c>
      <c r="H1429" s="13">
        <f t="shared" si="138"/>
        <v>0.49279423866523014</v>
      </c>
      <c r="I1429">
        <f t="shared" si="131"/>
        <v>2.679254911967339</v>
      </c>
      <c r="J1429">
        <f t="shared" si="135"/>
        <v>15.066510261531793</v>
      </c>
      <c r="K1429">
        <f t="shared" si="136"/>
        <v>0.0663723704189965</v>
      </c>
      <c r="M1429" s="15">
        <f t="shared" si="132"/>
        <v>0.01750576133477061</v>
      </c>
      <c r="N1429" s="19">
        <f t="shared" si="133"/>
        <v>0.03430484290568407</v>
      </c>
    </row>
    <row r="1430" spans="1:14" ht="15.75" hidden="1" outlineLevel="1">
      <c r="A1430" s="13">
        <v>0.5134000000000007</v>
      </c>
      <c r="B1430" s="1">
        <v>586</v>
      </c>
      <c r="C1430" s="11">
        <f t="shared" si="137"/>
        <v>584.3507955026371</v>
      </c>
      <c r="D1430" s="10"/>
      <c r="E1430" s="10">
        <f t="shared" si="129"/>
        <v>14.621588446443191</v>
      </c>
      <c r="F1430" s="10">
        <f t="shared" si="134"/>
        <v>2.6116559199448095</v>
      </c>
      <c r="G1430" s="12">
        <f t="shared" si="130"/>
        <v>-1.6492044973629163</v>
      </c>
      <c r="H1430" s="13">
        <f t="shared" si="138"/>
        <v>0.49587121633110487</v>
      </c>
      <c r="I1430">
        <f t="shared" si="131"/>
        <v>2.653738198520031</v>
      </c>
      <c r="J1430">
        <f t="shared" si="135"/>
        <v>14.711298496603767</v>
      </c>
      <c r="K1430">
        <f t="shared" si="136"/>
        <v>0.06797496497204912</v>
      </c>
      <c r="M1430" s="15">
        <f t="shared" si="132"/>
        <v>0.017528783668895875</v>
      </c>
      <c r="N1430" s="19">
        <f t="shared" si="133"/>
        <v>0.03414254707615086</v>
      </c>
    </row>
    <row r="1431" spans="1:14" ht="15.75" hidden="1" outlineLevel="1">
      <c r="A1431" s="13">
        <v>0.5165000000000007</v>
      </c>
      <c r="B1431" s="1">
        <v>585</v>
      </c>
      <c r="C1431" s="11">
        <f t="shared" si="137"/>
        <v>583.3792798977156</v>
      </c>
      <c r="D1431" s="10"/>
      <c r="E1431" s="10">
        <f t="shared" si="129"/>
        <v>14.288061953231256</v>
      </c>
      <c r="F1431" s="10">
        <f t="shared" si="134"/>
        <v>2.58686603464444</v>
      </c>
      <c r="G1431" s="12">
        <f t="shared" si="130"/>
        <v>-1.6207201022843947</v>
      </c>
      <c r="H1431" s="13">
        <f t="shared" si="138"/>
        <v>0.4989621991987056</v>
      </c>
      <c r="I1431">
        <f t="shared" si="131"/>
        <v>2.628221485072723</v>
      </c>
      <c r="J1431">
        <f t="shared" si="135"/>
        <v>14.365035906169934</v>
      </c>
      <c r="K1431">
        <f t="shared" si="136"/>
        <v>0.06961347027127787</v>
      </c>
      <c r="M1431" s="15">
        <f t="shared" si="132"/>
        <v>0.017537800801295134</v>
      </c>
      <c r="N1431" s="19">
        <f t="shared" si="133"/>
        <v>0.033955083836002146</v>
      </c>
    </row>
    <row r="1432" spans="1:14" ht="15.75" hidden="1" outlineLevel="1">
      <c r="A1432" s="13">
        <v>0.5196000000000007</v>
      </c>
      <c r="B1432" s="1">
        <v>584</v>
      </c>
      <c r="C1432" s="11">
        <f t="shared" si="137"/>
        <v>582.4119044693607</v>
      </c>
      <c r="D1432" s="10"/>
      <c r="E1432" s="10">
        <f t="shared" si="129"/>
        <v>13.96407140284707</v>
      </c>
      <c r="F1432" s="10">
        <f t="shared" si="134"/>
        <v>2.562181793043142</v>
      </c>
      <c r="G1432" s="12">
        <f t="shared" si="130"/>
        <v>-1.5880955306392934</v>
      </c>
      <c r="H1432" s="13">
        <f t="shared" si="138"/>
        <v>0.5020670926595405</v>
      </c>
      <c r="I1432">
        <f t="shared" si="131"/>
        <v>2.602704771625415</v>
      </c>
      <c r="J1432">
        <f t="shared" si="135"/>
        <v>14.027497025501825</v>
      </c>
      <c r="K1432">
        <f t="shared" si="136"/>
        <v>0.07128855548370545</v>
      </c>
      <c r="M1432" s="15">
        <f t="shared" si="132"/>
        <v>0.017532907340460202</v>
      </c>
      <c r="N1432" s="19">
        <f t="shared" si="133"/>
        <v>0.033743085720670085</v>
      </c>
    </row>
    <row r="1433" spans="1:14" ht="15.75" hidden="1" outlineLevel="1">
      <c r="A1433" s="13">
        <v>0.5227000000000007</v>
      </c>
      <c r="B1433" s="1">
        <v>583</v>
      </c>
      <c r="C1433" s="11">
        <f t="shared" si="137"/>
        <v>581.4485855984638</v>
      </c>
      <c r="D1433" s="10"/>
      <c r="E1433" s="10">
        <f t="shared" si="129"/>
        <v>13.649289675418146</v>
      </c>
      <c r="F1433" s="10">
        <f t="shared" si="134"/>
        <v>2.5376010614560807</v>
      </c>
      <c r="G1433" s="12">
        <f t="shared" si="130"/>
        <v>-1.551414401536249</v>
      </c>
      <c r="H1433" s="13">
        <f t="shared" si="138"/>
        <v>0.5051857967064736</v>
      </c>
      <c r="I1433">
        <f t="shared" si="131"/>
        <v>2.577188058178107</v>
      </c>
      <c r="J1433">
        <f t="shared" si="135"/>
        <v>13.698462070209851</v>
      </c>
      <c r="K1433">
        <f t="shared" si="136"/>
        <v>0.07300089563884019</v>
      </c>
      <c r="M1433" s="15">
        <f t="shared" si="132"/>
        <v>0.017514203293527153</v>
      </c>
      <c r="N1433" s="19">
        <f t="shared" si="133"/>
        <v>0.03350718058834346</v>
      </c>
    </row>
    <row r="1434" spans="1:14" ht="15.75" hidden="1" outlineLevel="1">
      <c r="A1434" s="13">
        <v>0.5258000000000007</v>
      </c>
      <c r="B1434" s="1">
        <v>582</v>
      </c>
      <c r="C1434" s="11">
        <f t="shared" si="137"/>
        <v>580.4892405038566</v>
      </c>
      <c r="D1434" s="10"/>
      <c r="E1434" s="10">
        <f t="shared" si="129"/>
        <v>13.343402719385733</v>
      </c>
      <c r="F1434" s="10">
        <f t="shared" si="134"/>
        <v>2.5131217275799105</v>
      </c>
      <c r="G1434" s="12">
        <f t="shared" si="130"/>
        <v>-1.5107594961433506</v>
      </c>
      <c r="H1434" s="13">
        <f t="shared" si="138"/>
        <v>0.5083182058119973</v>
      </c>
      <c r="I1434">
        <f t="shared" si="131"/>
        <v>2.551671344730799</v>
      </c>
      <c r="J1434">
        <f t="shared" si="135"/>
        <v>13.377716793133327</v>
      </c>
      <c r="K1434">
        <f t="shared" si="136"/>
        <v>0.07475117132942236</v>
      </c>
      <c r="M1434" s="15">
        <f t="shared" si="132"/>
        <v>0.01748179418800344</v>
      </c>
      <c r="N1434" s="19">
        <f t="shared" si="133"/>
        <v>0.03324799198935606</v>
      </c>
    </row>
    <row r="1435" spans="1:14" ht="15.75" hidden="1" outlineLevel="1">
      <c r="A1435" s="13">
        <v>0.5289000000000007</v>
      </c>
      <c r="B1435" s="1">
        <v>581</v>
      </c>
      <c r="C1435" s="11">
        <f t="shared" si="137"/>
        <v>579.5337872079939</v>
      </c>
      <c r="D1435" s="10"/>
      <c r="E1435" s="10">
        <f t="shared" si="129"/>
        <v>13.046108956509336</v>
      </c>
      <c r="F1435" s="10">
        <f t="shared" si="134"/>
        <v>2.4887416996170946</v>
      </c>
      <c r="G1435" s="12">
        <f t="shared" si="130"/>
        <v>-1.4662127920061039</v>
      </c>
      <c r="H1435" s="13">
        <f t="shared" si="138"/>
        <v>0.5114642088061409</v>
      </c>
      <c r="I1435">
        <f t="shared" si="131"/>
        <v>2.526154631283491</v>
      </c>
      <c r="J1435">
        <f t="shared" si="135"/>
        <v>13.065052344836017</v>
      </c>
      <c r="K1435">
        <f t="shared" si="136"/>
        <v>0.07654006839056038</v>
      </c>
      <c r="M1435" s="15">
        <f t="shared" si="132"/>
        <v>0.01743579119385985</v>
      </c>
      <c r="N1435" s="19">
        <f t="shared" si="133"/>
        <v>0.032966139523274395</v>
      </c>
    </row>
    <row r="1436" spans="1:14" ht="15.75" hidden="1" outlineLevel="1">
      <c r="A1436" s="13">
        <v>0.5320000000000007</v>
      </c>
      <c r="B1436" s="1">
        <v>580</v>
      </c>
      <c r="C1436" s="11">
        <f t="shared" si="137"/>
        <v>578.5821445031816</v>
      </c>
      <c r="D1436" s="10"/>
      <c r="E1436" s="10">
        <f t="shared" si="129"/>
        <v>12.757118717242786</v>
      </c>
      <c r="F1436" s="10">
        <f t="shared" si="134"/>
        <v>2.4644589054141752</v>
      </c>
      <c r="G1436" s="12">
        <f t="shared" si="130"/>
        <v>-1.4178554968184471</v>
      </c>
      <c r="H1436" s="13">
        <f t="shared" si="138"/>
        <v>0.5146236887541511</v>
      </c>
      <c r="I1436">
        <f t="shared" si="131"/>
        <v>2.500637917836183</v>
      </c>
      <c r="J1436">
        <f t="shared" si="135"/>
        <v>12.760265137616319</v>
      </c>
      <c r="K1436">
        <f t="shared" si="136"/>
        <v>0.07836827755655906</v>
      </c>
      <c r="M1436" s="15">
        <f t="shared" si="132"/>
        <v>0.017376311245849596</v>
      </c>
      <c r="N1436" s="19">
        <f t="shared" si="133"/>
        <v>0.03266223918392777</v>
      </c>
    </row>
    <row r="1437" spans="1:14" ht="15.75" hidden="1" outlineLevel="1">
      <c r="A1437" s="13">
        <v>0.5351000000000007</v>
      </c>
      <c r="B1437" s="1">
        <v>579</v>
      </c>
      <c r="C1437" s="11">
        <f t="shared" si="137"/>
        <v>577.6342319183166</v>
      </c>
      <c r="D1437" s="10"/>
      <c r="E1437" s="10">
        <f t="shared" si="129"/>
        <v>12.476153704766023</v>
      </c>
      <c r="F1437" s="10">
        <f t="shared" si="134"/>
        <v>2.44027129161308</v>
      </c>
      <c r="G1437" s="12">
        <f t="shared" si="130"/>
        <v>-1.3657680816834272</v>
      </c>
      <c r="H1437" s="13">
        <f t="shared" si="138"/>
        <v>0.5177965228340939</v>
      </c>
      <c r="I1437">
        <f t="shared" si="131"/>
        <v>2.475121204388875</v>
      </c>
      <c r="J1437">
        <f t="shared" si="135"/>
        <v>12.463156712943587</v>
      </c>
      <c r="K1437">
        <f t="shared" si="136"/>
        <v>0.08023649409474663</v>
      </c>
      <c r="M1437" s="15">
        <f t="shared" si="132"/>
        <v>0.017303477165906744</v>
      </c>
      <c r="N1437" s="19">
        <f t="shared" si="133"/>
        <v>0.032336903692593386</v>
      </c>
    </row>
    <row r="1438" spans="1:14" ht="15.75" hidden="1" outlineLevel="1">
      <c r="A1438" s="13">
        <v>0.5382000000000007</v>
      </c>
      <c r="B1438" s="1">
        <v>578</v>
      </c>
      <c r="C1438" s="11">
        <f t="shared" si="137"/>
        <v>576.6899696861025</v>
      </c>
      <c r="D1438" s="10"/>
      <c r="E1438" s="10">
        <f t="shared" si="129"/>
        <v>12.2029464860628</v>
      </c>
      <c r="F1438" s="10">
        <f t="shared" si="134"/>
        <v>2.416176822814557</v>
      </c>
      <c r="G1438" s="12">
        <f t="shared" si="130"/>
        <v>-1.3100303138975278</v>
      </c>
      <c r="H1438" s="13">
        <f t="shared" si="138"/>
        <v>0.5209825822145316</v>
      </c>
      <c r="I1438">
        <f t="shared" si="131"/>
        <v>2.449604490941567</v>
      </c>
      <c r="J1438">
        <f t="shared" si="135"/>
        <v>12.173533612234234</v>
      </c>
      <c r="K1438">
        <f t="shared" si="136"/>
        <v>0.08214541741561494</v>
      </c>
      <c r="M1438" s="15">
        <f t="shared" si="132"/>
        <v>0.017217417785469036</v>
      </c>
      <c r="N1438" s="19">
        <f t="shared" si="133"/>
        <v>0.03199074281952623</v>
      </c>
    </row>
    <row r="1439" spans="1:14" ht="15.75" hidden="1" outlineLevel="1">
      <c r="A1439" s="13">
        <v>0.5413000000000007</v>
      </c>
      <c r="B1439" s="1">
        <v>577</v>
      </c>
      <c r="C1439" s="11">
        <f t="shared" si="137"/>
        <v>575.7492787107046</v>
      </c>
      <c r="D1439" s="10"/>
      <c r="E1439" s="10">
        <f t="shared" si="129"/>
        <v>11.937240008533738</v>
      </c>
      <c r="F1439" s="10">
        <f t="shared" si="134"/>
        <v>2.3921734807528625</v>
      </c>
      <c r="G1439" s="12">
        <f t="shared" si="130"/>
        <v>-1.2507212892953703</v>
      </c>
      <c r="H1439" s="13">
        <f t="shared" si="138"/>
        <v>0.5241817319324414</v>
      </c>
      <c r="I1439">
        <f t="shared" si="131"/>
        <v>2.424087777494259</v>
      </c>
      <c r="J1439">
        <f t="shared" si="135"/>
        <v>11.89120725088351</v>
      </c>
      <c r="K1439">
        <f t="shared" si="136"/>
        <v>0.08409575065859698</v>
      </c>
      <c r="M1439" s="15">
        <f t="shared" si="132"/>
        <v>0.017118268067559228</v>
      </c>
      <c r="N1439" s="19">
        <f t="shared" si="133"/>
        <v>0.03162436369399447</v>
      </c>
    </row>
    <row r="1440" spans="1:14" ht="15.75" hidden="1" outlineLevel="1">
      <c r="A1440" s="13">
        <v>0.5444000000000007</v>
      </c>
      <c r="B1440" s="1">
        <v>576</v>
      </c>
      <c r="C1440" s="11">
        <f t="shared" si="137"/>
        <v>574.8120805358135</v>
      </c>
      <c r="D1440" s="10"/>
      <c r="E1440" s="10">
        <f t="shared" si="129"/>
        <v>11.678787140726472</v>
      </c>
      <c r="F1440" s="10">
        <f t="shared" si="134"/>
        <v>2.3682592634808244</v>
      </c>
      <c r="G1440" s="12">
        <f t="shared" si="130"/>
        <v>-1.187919464186507</v>
      </c>
      <c r="H1440" s="13">
        <f t="shared" si="138"/>
        <v>0.5273938307715488</v>
      </c>
      <c r="I1440">
        <f t="shared" si="131"/>
        <v>2.398571064046951</v>
      </c>
      <c r="J1440">
        <f t="shared" si="135"/>
        <v>11.615993795470875</v>
      </c>
      <c r="K1440">
        <f t="shared" si="136"/>
        <v>0.08608820025281903</v>
      </c>
      <c r="M1440" s="15">
        <f t="shared" si="132"/>
        <v>0.017006169228451884</v>
      </c>
      <c r="N1440" s="19">
        <f t="shared" si="133"/>
        <v>0.031238371102960807</v>
      </c>
    </row>
    <row r="1441" spans="1:14" ht="15.75" hidden="1" outlineLevel="1">
      <c r="A1441" s="13">
        <v>0.5475000000000007</v>
      </c>
      <c r="B1441" s="1">
        <v>575</v>
      </c>
      <c r="C1441" s="11">
        <f t="shared" si="137"/>
        <v>573.8782973130799</v>
      </c>
      <c r="D1441" s="10"/>
      <c r="E1441" s="10">
        <f t="shared" si="129"/>
        <v>11.427350235850886</v>
      </c>
      <c r="F1441" s="10">
        <f t="shared" si="134"/>
        <v>2.344432184564426</v>
      </c>
      <c r="G1441" s="12">
        <f t="shared" si="130"/>
        <v>-1.1217026869201163</v>
      </c>
      <c r="H1441" s="13">
        <f t="shared" si="138"/>
        <v>0.5306187311412587</v>
      </c>
      <c r="I1441">
        <f t="shared" si="131"/>
        <v>2.373054350599643</v>
      </c>
      <c r="J1441">
        <f t="shared" si="135"/>
        <v>11.34771404405911</v>
      </c>
      <c r="K1441">
        <f t="shared" si="136"/>
        <v>0.0881234754521799</v>
      </c>
      <c r="M1441" s="15">
        <f t="shared" si="132"/>
        <v>0.01688126885874197</v>
      </c>
      <c r="N1441" s="19">
        <f t="shared" si="133"/>
        <v>0.03083336777852411</v>
      </c>
    </row>
    <row r="1442" spans="1:14" ht="15.75" hidden="1" outlineLevel="1">
      <c r="A1442" s="13">
        <v>0.5506000000000006</v>
      </c>
      <c r="B1442" s="1">
        <v>574</v>
      </c>
      <c r="C1442" s="11">
        <f t="shared" si="137"/>
        <v>572.9478517708909</v>
      </c>
      <c r="D1442" s="10"/>
      <c r="E1442" s="10">
        <f t="shared" si="129"/>
        <v>11.182700716828156</v>
      </c>
      <c r="F1442" s="10">
        <f t="shared" si="134"/>
        <v>2.320690272286065</v>
      </c>
      <c r="G1442" s="12">
        <f t="shared" si="130"/>
        <v>-1.0521482291090933</v>
      </c>
      <c r="H1442" s="13">
        <f t="shared" si="138"/>
        <v>0.5338562789563782</v>
      </c>
      <c r="I1442">
        <f t="shared" si="131"/>
        <v>2.347537637152335</v>
      </c>
      <c r="J1442">
        <f t="shared" si="135"/>
        <v>11.086193309509097</v>
      </c>
      <c r="K1442">
        <f t="shared" si="136"/>
        <v>0.0902022878441293</v>
      </c>
      <c r="M1442" s="15">
        <f t="shared" si="132"/>
        <v>0.016743721043622428</v>
      </c>
      <c r="N1442" s="19">
        <f t="shared" si="133"/>
        <v>0.030409954674214326</v>
      </c>
    </row>
    <row r="1443" spans="1:14" ht="15.75" hidden="1" outlineLevel="1">
      <c r="A1443" s="13">
        <v>0.5537000000000006</v>
      </c>
      <c r="B1443" s="1">
        <v>573</v>
      </c>
      <c r="C1443" s="11">
        <f t="shared" si="137"/>
        <v>572.0206671834535</v>
      </c>
      <c r="D1443" s="10"/>
      <c r="E1443" s="10">
        <f t="shared" si="129"/>
        <v>10.944618681697644</v>
      </c>
      <c r="F1443" s="10">
        <f t="shared" si="134"/>
        <v>2.2970315688556657</v>
      </c>
      <c r="G1443" s="12">
        <f t="shared" si="130"/>
        <v>-0.9793328165465027</v>
      </c>
      <c r="H1443" s="13">
        <f t="shared" si="138"/>
        <v>0.5371063135178318</v>
      </c>
      <c r="I1443">
        <f t="shared" si="131"/>
        <v>2.322020923705027</v>
      </c>
      <c r="J1443">
        <f t="shared" si="135"/>
        <v>10.831261305734406</v>
      </c>
      <c r="K1443">
        <f t="shared" si="136"/>
        <v>0.0923253508315388</v>
      </c>
      <c r="M1443" s="15">
        <f t="shared" si="132"/>
        <v>0.016593686482168857</v>
      </c>
      <c r="N1443" s="19">
        <f t="shared" si="133"/>
        <v>0.02996873123021282</v>
      </c>
    </row>
    <row r="1444" spans="1:14" ht="15.75" hidden="1" outlineLevel="1">
      <c r="A1444" s="13">
        <v>0.5568000000000006</v>
      </c>
      <c r="B1444" s="1">
        <v>572</v>
      </c>
      <c r="C1444" s="11">
        <f t="shared" si="137"/>
        <v>571.0966673401524</v>
      </c>
      <c r="D1444" s="10"/>
      <c r="E1444" s="10">
        <f t="shared" si="129"/>
        <v>10.712892528275706</v>
      </c>
      <c r="F1444" s="10">
        <f t="shared" si="134"/>
        <v>2.273454129628793</v>
      </c>
      <c r="G1444" s="12">
        <f t="shared" si="130"/>
        <v>-0.9033326598475924</v>
      </c>
      <c r="H1444" s="13">
        <f t="shared" si="138"/>
        <v>0.5403686673945833</v>
      </c>
      <c r="I1444">
        <f t="shared" si="131"/>
        <v>2.296504210257719</v>
      </c>
      <c r="J1444">
        <f t="shared" si="135"/>
        <v>10.58275203682154</v>
      </c>
      <c r="K1444">
        <f t="shared" si="136"/>
        <v>0.09449337908708512</v>
      </c>
      <c r="M1444" s="15">
        <f t="shared" si="132"/>
        <v>0.016431332605417293</v>
      </c>
      <c r="N1444" s="19">
        <f t="shared" si="133"/>
        <v>0.029510295627545393</v>
      </c>
    </row>
    <row r="1445" spans="1:14" ht="15.75" hidden="1" outlineLevel="1">
      <c r="A1445" s="13">
        <v>0.5599000000000006</v>
      </c>
      <c r="B1445" s="1">
        <v>571</v>
      </c>
      <c r="C1445" s="11">
        <f t="shared" si="137"/>
        <v>570.1757765151507</v>
      </c>
      <c r="D1445" s="10"/>
      <c r="E1445" s="10">
        <f t="shared" si="129"/>
        <v>10.48731859702673</v>
      </c>
      <c r="F1445" s="10">
        <f t="shared" si="134"/>
        <v>2.2499560223309687</v>
      </c>
      <c r="G1445" s="12">
        <f t="shared" si="130"/>
        <v>-0.8242234848493126</v>
      </c>
      <c r="H1445" s="13">
        <f t="shared" si="138"/>
        <v>0.5436431663069853</v>
      </c>
      <c r="I1445">
        <f t="shared" si="131"/>
        <v>2.270987496810411</v>
      </c>
      <c r="J1445">
        <f t="shared" si="135"/>
        <v>10.340503688943695</v>
      </c>
      <c r="K1445">
        <f t="shared" si="136"/>
        <v>0.09670708797959456</v>
      </c>
      <c r="M1445" s="15">
        <f t="shared" si="132"/>
        <v>0.016256833693015338</v>
      </c>
      <c r="N1445" s="19">
        <f t="shared" si="133"/>
        <v>0.029035245031282943</v>
      </c>
    </row>
    <row r="1446" spans="1:14" ht="15.75" hidden="1" outlineLevel="1">
      <c r="A1446" s="13">
        <v>0.5630000000000006</v>
      </c>
      <c r="B1446" s="1">
        <v>570</v>
      </c>
      <c r="C1446" s="11">
        <f t="shared" si="137"/>
        <v>569.2579194372021</v>
      </c>
      <c r="D1446" s="10"/>
      <c r="E1446" s="10">
        <f t="shared" si="129"/>
        <v>10.267700831168039</v>
      </c>
      <c r="F1446" s="10">
        <f t="shared" si="134"/>
        <v>2.22653532628737</v>
      </c>
      <c r="G1446" s="12">
        <f t="shared" si="130"/>
        <v>-0.7420805627979234</v>
      </c>
      <c r="H1446" s="13">
        <f t="shared" si="138"/>
        <v>0.5469296290117872</v>
      </c>
      <c r="I1446">
        <f t="shared" si="131"/>
        <v>2.245470783363103</v>
      </c>
      <c r="J1446">
        <f t="shared" si="135"/>
        <v>10.10435852499763</v>
      </c>
      <c r="K1446">
        <f t="shared" si="136"/>
        <v>0.09896719297183039</v>
      </c>
      <c r="M1446" s="15">
        <f t="shared" si="132"/>
        <v>0.0160703709882134</v>
      </c>
      <c r="N1446" s="19">
        <f t="shared" si="133"/>
        <v>0.028544175822759116</v>
      </c>
    </row>
    <row r="1447" spans="1:14" ht="15.75" hidden="1" outlineLevel="1">
      <c r="A1447" s="13">
        <v>0.5661000000000006</v>
      </c>
      <c r="B1447" s="1">
        <v>569</v>
      </c>
      <c r="C1447" s="11">
        <f t="shared" si="137"/>
        <v>568.3430212596415</v>
      </c>
      <c r="D1447" s="10"/>
      <c r="E1447" s="10">
        <f t="shared" si="129"/>
        <v>10.053850453087747</v>
      </c>
      <c r="F1447" s="10">
        <f t="shared" si="134"/>
        <v>2.203190131657094</v>
      </c>
      <c r="G1447" s="12">
        <f t="shared" si="130"/>
        <v>-0.6569787403584542</v>
      </c>
      <c r="H1447" s="13">
        <f t="shared" si="138"/>
        <v>0.5502278671890474</v>
      </c>
      <c r="I1447">
        <f t="shared" si="131"/>
        <v>2.219954069915795</v>
      </c>
      <c r="J1447">
        <f t="shared" si="135"/>
        <v>9.874162781895048</v>
      </c>
      <c r="K1447">
        <f t="shared" si="136"/>
        <v>0.10127440898924295</v>
      </c>
      <c r="M1447" s="15">
        <f t="shared" si="132"/>
        <v>0.015872132810953232</v>
      </c>
      <c r="N1447" s="19">
        <f t="shared" si="133"/>
        <v>0.02803768382079706</v>
      </c>
    </row>
    <row r="1448" spans="1:14" ht="15.75" hidden="1" outlineLevel="1">
      <c r="A1448" s="13">
        <v>0.5692000000000006</v>
      </c>
      <c r="B1448" s="1">
        <v>568</v>
      </c>
      <c r="C1448" s="11">
        <f t="shared" si="137"/>
        <v>567.4310075305237</v>
      </c>
      <c r="D1448" s="10"/>
      <c r="E1448" s="10">
        <f t="shared" si="129"/>
        <v>9.845585656208966</v>
      </c>
      <c r="F1448" s="10">
        <f t="shared" si="134"/>
        <v>2.1799185386711857</v>
      </c>
      <c r="G1448" s="12">
        <f t="shared" si="130"/>
        <v>-0.5689924694762567</v>
      </c>
      <c r="H1448" s="13">
        <f t="shared" si="138"/>
        <v>0.5535376853311978</v>
      </c>
      <c r="I1448">
        <f t="shared" si="131"/>
        <v>2.194437356468487</v>
      </c>
      <c r="J1448">
        <f t="shared" si="135"/>
        <v>9.649766570441598</v>
      </c>
      <c r="K1448">
        <f t="shared" si="136"/>
        <v>0.10362944975924299</v>
      </c>
      <c r="M1448" s="15">
        <f t="shared" si="132"/>
        <v>0.015662314668802746</v>
      </c>
      <c r="N1448" s="19">
        <f t="shared" si="133"/>
        <v>0.027516364491923278</v>
      </c>
    </row>
    <row r="1449" spans="1:14" ht="15.75" hidden="1" outlineLevel="1">
      <c r="A1449" s="13">
        <v>0.5723000000000006</v>
      </c>
      <c r="B1449" s="1">
        <v>567</v>
      </c>
      <c r="C1449" s="11">
        <f t="shared" si="137"/>
        <v>566.5218041628768</v>
      </c>
      <c r="D1449" s="10"/>
      <c r="E1449" s="10">
        <f t="shared" si="129"/>
        <v>9.64273131148368</v>
      </c>
      <c r="F1449" s="10">
        <f t="shared" si="134"/>
        <v>2.1567186568736108</v>
      </c>
      <c r="G1449" s="12">
        <f t="shared" si="130"/>
        <v>-0.4781958371231667</v>
      </c>
      <c r="H1449" s="13">
        <f t="shared" si="138"/>
        <v>0.5568588806345254</v>
      </c>
      <c r="I1449">
        <f t="shared" si="131"/>
        <v>2.168920643021179</v>
      </c>
      <c r="J1449">
        <f t="shared" si="135"/>
        <v>9.43102377773834</v>
      </c>
      <c r="K1449">
        <f t="shared" si="136"/>
        <v>0.106033027120605</v>
      </c>
      <c r="M1449" s="15">
        <f t="shared" si="132"/>
        <v>0.015441119365475209</v>
      </c>
      <c r="N1449" s="19">
        <f t="shared" si="133"/>
        <v>0.026980813149528556</v>
      </c>
    </row>
    <row r="1450" spans="1:14" ht="15.75" hidden="1" outlineLevel="1">
      <c r="A1450" s="13">
        <v>0.5754000000000006</v>
      </c>
      <c r="B1450" s="1">
        <v>566</v>
      </c>
      <c r="C1450" s="11">
        <f t="shared" si="137"/>
        <v>565.6153374050398</v>
      </c>
      <c r="D1450" s="10"/>
      <c r="E1450" s="10">
        <f t="shared" si="129"/>
        <v>9.44511868774744</v>
      </c>
      <c r="F1450" s="10">
        <f t="shared" si="134"/>
        <v>2.133588604364372</v>
      </c>
      <c r="G1450" s="12">
        <f t="shared" si="130"/>
        <v>-0.3846625949602185</v>
      </c>
      <c r="H1450" s="13">
        <f t="shared" si="138"/>
        <v>0.5601912428933414</v>
      </c>
      <c r="I1450">
        <f t="shared" si="131"/>
        <v>2.143403929573871</v>
      </c>
      <c r="J1450">
        <f t="shared" si="135"/>
        <v>9.21779197204207</v>
      </c>
      <c r="K1450">
        <f t="shared" si="136"/>
        <v>0.10848585030265814</v>
      </c>
      <c r="M1450" s="15">
        <f t="shared" si="132"/>
        <v>0.015208757106659143</v>
      </c>
      <c r="N1450" s="19">
        <f t="shared" si="133"/>
        <v>0.02643162514191715</v>
      </c>
    </row>
    <row r="1451" spans="1:14" ht="15.75" hidden="1" outlineLevel="1">
      <c r="A1451" s="13">
        <v>0.5785000000000006</v>
      </c>
      <c r="B1451" s="1">
        <v>565</v>
      </c>
      <c r="C1451" s="11">
        <f t="shared" si="137"/>
        <v>564.7115338110524</v>
      </c>
      <c r="D1451" s="10"/>
      <c r="E1451" s="10">
        <f t="shared" si="129"/>
        <v>9.252585185209988</v>
      </c>
      <c r="F1451" s="10">
        <f t="shared" si="134"/>
        <v>2.110526507043949</v>
      </c>
      <c r="G1451" s="12">
        <f t="shared" si="130"/>
        <v>-0.2884661889476092</v>
      </c>
      <c r="H1451" s="13">
        <f t="shared" si="138"/>
        <v>0.5635345543971221</v>
      </c>
      <c r="I1451">
        <f t="shared" si="131"/>
        <v>2.117887216126563</v>
      </c>
      <c r="J1451">
        <f t="shared" si="135"/>
        <v>9.009932310022613</v>
      </c>
      <c r="K1451">
        <f t="shared" si="136"/>
        <v>0.1109886251739765</v>
      </c>
      <c r="M1451" s="15">
        <f t="shared" si="132"/>
        <v>0.014965445602878491</v>
      </c>
      <c r="N1451" s="19">
        <f t="shared" si="133"/>
        <v>0.025869396029176275</v>
      </c>
    </row>
    <row r="1452" spans="1:14" ht="15.75" hidden="1" outlineLevel="1">
      <c r="A1452" s="13">
        <v>0.5816000000000006</v>
      </c>
      <c r="B1452" s="1">
        <v>564</v>
      </c>
      <c r="C1452" s="11">
        <f t="shared" si="137"/>
        <v>563.8103202110647</v>
      </c>
      <c r="D1452" s="10"/>
      <c r="E1452" s="10">
        <f t="shared" si="129"/>
        <v>9.064974081398509</v>
      </c>
      <c r="F1452" s="10">
        <f t="shared" si="134"/>
        <v>2.0875304978582463</v>
      </c>
      <c r="G1452" s="12">
        <f t="shared" si="130"/>
        <v>-0.18967978893533655</v>
      </c>
      <c r="H1452" s="13">
        <f t="shared" si="138"/>
        <v>0.5668885898309096</v>
      </c>
      <c r="I1452">
        <f t="shared" si="131"/>
        <v>2.092370502679255</v>
      </c>
      <c r="J1452">
        <f t="shared" si="135"/>
        <v>8.807309446356646</v>
      </c>
      <c r="K1452">
        <f t="shared" si="136"/>
        <v>0.11354205346034184</v>
      </c>
      <c r="M1452" s="15">
        <f t="shared" si="132"/>
        <v>0.014711410169090944</v>
      </c>
      <c r="N1452" s="19">
        <f t="shared" si="133"/>
        <v>0.025294721748780828</v>
      </c>
    </row>
    <row r="1453" spans="1:14" ht="15.75" hidden="1" outlineLevel="1">
      <c r="A1453" s="13">
        <v>0.5847000000000006</v>
      </c>
      <c r="B1453" s="1">
        <v>563</v>
      </c>
      <c r="C1453" s="11">
        <f t="shared" si="137"/>
        <v>562.9116236817335</v>
      </c>
      <c r="D1453" s="10"/>
      <c r="E1453" s="10">
        <f t="shared" si="129"/>
        <v>8.882134288909258</v>
      </c>
      <c r="F1453" s="10">
        <f t="shared" si="134"/>
        <v>2.0645987160432133</v>
      </c>
      <c r="G1453" s="12">
        <f t="shared" si="130"/>
        <v>-0.0883763182664552</v>
      </c>
      <c r="H1453" s="13">
        <f t="shared" si="138"/>
        <v>0.5702531161792783</v>
      </c>
      <c r="I1453">
        <f t="shared" si="131"/>
        <v>2.066853789231947</v>
      </c>
      <c r="J1453">
        <f t="shared" si="135"/>
        <v>8.609791445599223</v>
      </c>
      <c r="K1453">
        <f t="shared" si="136"/>
        <v>0.11614683193181599</v>
      </c>
      <c r="M1453" s="15">
        <f t="shared" si="132"/>
        <v>0.014446883820722234</v>
      </c>
      <c r="N1453" s="19">
        <f t="shared" si="133"/>
        <v>0.024708198769834478</v>
      </c>
    </row>
    <row r="1454" spans="1:14" ht="15.75" hidden="1" outlineLevel="1">
      <c r="A1454" s="13">
        <v>0.5878000000000005</v>
      </c>
      <c r="B1454" s="1">
        <v>562</v>
      </c>
      <c r="C1454" s="11">
        <f t="shared" si="137"/>
        <v>562.0153715165744</v>
      </c>
      <c r="D1454" s="10"/>
      <c r="E1454" s="10">
        <f t="shared" si="129"/>
        <v>8.703920124359788</v>
      </c>
      <c r="F1454" s="10">
        <f t="shared" si="134"/>
        <v>2.04172930636832</v>
      </c>
      <c r="G1454" s="12">
        <f t="shared" si="130"/>
        <v>0.01537151657441882</v>
      </c>
      <c r="H1454" s="13">
        <f t="shared" si="138"/>
        <v>0.5736278926341736</v>
      </c>
      <c r="I1454">
        <f t="shared" si="131"/>
        <v>2.041337075784639</v>
      </c>
      <c r="J1454">
        <f t="shared" si="135"/>
        <v>8.417249696275588</v>
      </c>
      <c r="K1454">
        <f t="shared" si="136"/>
        <v>0.11880365155883088</v>
      </c>
      <c r="M1454" s="15">
        <f t="shared" si="132"/>
        <v>0.01417210736582697</v>
      </c>
      <c r="N1454" s="19">
        <f t="shared" si="133"/>
        <v>0.024110424235840346</v>
      </c>
    </row>
    <row r="1455" spans="1:14" ht="15.75" hidden="1" outlineLevel="1">
      <c r="A1455" s="13">
        <v>0.5909000000000005</v>
      </c>
      <c r="B1455" s="1">
        <v>561</v>
      </c>
      <c r="C1455" s="11">
        <f t="shared" si="137"/>
        <v>561.1214911962348</v>
      </c>
      <c r="D1455" s="10"/>
      <c r="E1455" s="10">
        <f t="shared" si="129"/>
        <v>8.530191087968229</v>
      </c>
      <c r="F1455" s="10">
        <f t="shared" si="134"/>
        <v>2.0189204183780256</v>
      </c>
      <c r="G1455" s="12">
        <f t="shared" si="130"/>
        <v>0.12149119623484239</v>
      </c>
      <c r="H1455" s="13">
        <f t="shared" si="138"/>
        <v>0.5770126705069449</v>
      </c>
      <c r="I1455">
        <f t="shared" si="131"/>
        <v>2.015820362337331</v>
      </c>
      <c r="J1455">
        <f t="shared" si="135"/>
        <v>8.229558827137364</v>
      </c>
      <c r="K1455">
        <f t="shared" si="136"/>
        <v>0.12151319663727929</v>
      </c>
      <c r="M1455" s="15">
        <f t="shared" si="132"/>
        <v>0.0138873294930556</v>
      </c>
      <c r="N1455" s="19">
        <f t="shared" si="133"/>
        <v>0.023501996095880162</v>
      </c>
    </row>
    <row r="1456" spans="1:14" ht="15.75" hidden="1" outlineLevel="1">
      <c r="A1456" s="13">
        <v>0.5940000000000005</v>
      </c>
      <c r="B1456" s="1">
        <v>560</v>
      </c>
      <c r="C1456" s="11">
        <f t="shared" si="137"/>
        <v>560.2299103586553</v>
      </c>
      <c r="D1456" s="10"/>
      <c r="E1456" s="10">
        <f aca="true" t="shared" si="139" ref="E1456:E1519">(1/(0.9674*A1456)^3.833)</f>
        <v>8.36081165321839</v>
      </c>
      <c r="F1456" s="10">
        <f t="shared" si="134"/>
        <v>1.9961702056303963</v>
      </c>
      <c r="G1456" s="12">
        <f aca="true" t="shared" si="140" ref="G1456:G1519">C1456-B1456</f>
        <v>0.22991035865527465</v>
      </c>
      <c r="H1456" s="13">
        <f t="shared" si="138"/>
        <v>0.5804071931449019</v>
      </c>
      <c r="I1456">
        <f aca="true" t="shared" si="141" ref="I1456:I1519">(B1456-482)/39.19</f>
        <v>1.990303648890023</v>
      </c>
      <c r="J1456">
        <f t="shared" si="135"/>
        <v>8.046596625528563</v>
      </c>
      <c r="K1456">
        <f t="shared" si="136"/>
        <v>0.12427614388267066</v>
      </c>
      <c r="M1456" s="15">
        <f aca="true" t="shared" si="142" ref="M1456:M1519">A1456-H1456</f>
        <v>0.013592806855098671</v>
      </c>
      <c r="N1456" s="19">
        <f aca="true" t="shared" si="143" ref="N1456:N1519">M1456/A1456</f>
        <v>0.022883513224071818</v>
      </c>
    </row>
    <row r="1457" spans="1:14" ht="15.75" hidden="1" outlineLevel="1">
      <c r="A1457" s="13">
        <v>0.5971000000000005</v>
      </c>
      <c r="B1457" s="1">
        <v>559</v>
      </c>
      <c r="C1457" s="11">
        <f t="shared" si="137"/>
        <v>559.3405567690851</v>
      </c>
      <c r="D1457" s="10"/>
      <c r="E1457" s="10">
        <f t="shared" si="139"/>
        <v>8.195651066099531</v>
      </c>
      <c r="F1457" s="10">
        <f aca="true" t="shared" si="144" ref="F1457:F1520">LN(E1457-1)</f>
        <v>1.9734768249319996</v>
      </c>
      <c r="G1457" s="12">
        <f t="shared" si="140"/>
        <v>0.34055676908508303</v>
      </c>
      <c r="H1457" s="13">
        <f t="shared" si="138"/>
        <v>0.5838111958527288</v>
      </c>
      <c r="I1457">
        <f t="shared" si="141"/>
        <v>1.964786935442715</v>
      </c>
      <c r="J1457">
        <f aca="true" t="shared" si="145" ref="J1457:J1520">(EXP(I1457)+1)*0.9674</f>
        <v>7.868243957808286</v>
      </c>
      <c r="K1457">
        <f aca="true" t="shared" si="146" ref="K1457:K1520">1/J1457</f>
        <v>0.12709316149350203</v>
      </c>
      <c r="M1457" s="15">
        <f t="shared" si="142"/>
        <v>0.013288804147271738</v>
      </c>
      <c r="N1457" s="19">
        <f t="shared" si="143"/>
        <v>0.02225557552716752</v>
      </c>
    </row>
    <row r="1458" spans="1:14" ht="15.75" hidden="1" outlineLevel="1">
      <c r="A1458" s="13">
        <v>0.6002000000000005</v>
      </c>
      <c r="B1458" s="1">
        <v>558</v>
      </c>
      <c r="C1458" s="11">
        <f t="shared" si="137"/>
        <v>558.4533582899169</v>
      </c>
      <c r="D1458" s="10"/>
      <c r="E1458" s="10">
        <f t="shared" si="139"/>
        <v>8.03458315343808</v>
      </c>
      <c r="F1458" s="10">
        <f t="shared" si="144"/>
        <v>1.950838435568177</v>
      </c>
      <c r="G1458" s="12">
        <f t="shared" si="140"/>
        <v>0.45335828991687777</v>
      </c>
      <c r="H1458" s="13">
        <f t="shared" si="138"/>
        <v>0.5872244058191048</v>
      </c>
      <c r="I1458">
        <f t="shared" si="141"/>
        <v>1.939270221995407</v>
      </c>
      <c r="J1458">
        <f t="shared" si="145"/>
        <v>7.694384691778286</v>
      </c>
      <c r="K1458">
        <f t="shared" si="146"/>
        <v>0.12996490818408576</v>
      </c>
      <c r="M1458" s="15">
        <f t="shared" si="142"/>
        <v>0.012975594180895667</v>
      </c>
      <c r="N1458" s="19">
        <f t="shared" si="143"/>
        <v>0.021618784040146045</v>
      </c>
    </row>
    <row r="1459" spans="1:14" ht="15.75" hidden="1" outlineLevel="1">
      <c r="A1459" s="13">
        <v>0.6033000000000005</v>
      </c>
      <c r="B1459" s="1">
        <v>557</v>
      </c>
      <c r="C1459" s="11">
        <f t="shared" si="137"/>
        <v>557.568242850305</v>
      </c>
      <c r="D1459" s="10"/>
      <c r="E1459" s="10">
        <f t="shared" si="139"/>
        <v>7.877486139865386</v>
      </c>
      <c r="F1459" s="10">
        <f t="shared" si="144"/>
        <v>1.9282531985278133</v>
      </c>
      <c r="G1459" s="12">
        <f t="shared" si="140"/>
        <v>0.568242850304955</v>
      </c>
      <c r="H1459" s="13">
        <f t="shared" si="138"/>
        <v>0.5906465420488797</v>
      </c>
      <c r="I1459">
        <f t="shared" si="141"/>
        <v>1.9137535085480992</v>
      </c>
      <c r="J1459">
        <f t="shared" si="145"/>
        <v>7.524905621064874</v>
      </c>
      <c r="K1459">
        <f t="shared" si="146"/>
        <v>0.13289203218717402</v>
      </c>
      <c r="M1459" s="15">
        <f t="shared" si="142"/>
        <v>0.012653457951120828</v>
      </c>
      <c r="N1459" s="19">
        <f t="shared" si="143"/>
        <v>0.020973741009648297</v>
      </c>
    </row>
    <row r="1460" spans="1:14" ht="15.75" hidden="1" outlineLevel="1">
      <c r="A1460" s="13">
        <v>0.6064000000000005</v>
      </c>
      <c r="B1460" s="1">
        <v>556</v>
      </c>
      <c r="C1460" s="11">
        <f t="shared" si="137"/>
        <v>556.6851384155317</v>
      </c>
      <c r="D1460" s="10"/>
      <c r="E1460" s="10">
        <f t="shared" si="139"/>
        <v>7.72424247299041</v>
      </c>
      <c r="F1460" s="10">
        <f t="shared" si="144"/>
        <v>1.9057192757216557</v>
      </c>
      <c r="G1460" s="12">
        <f t="shared" si="140"/>
        <v>0.6851384155316964</v>
      </c>
      <c r="H1460" s="13">
        <f t="shared" si="138"/>
        <v>0.5940773153011676</v>
      </c>
      <c r="I1460">
        <f t="shared" si="141"/>
        <v>1.8882367951007912</v>
      </c>
      <c r="J1460">
        <f t="shared" si="145"/>
        <v>7.35969639140595</v>
      </c>
      <c r="K1460">
        <f t="shared" si="146"/>
        <v>0.1358751702268205</v>
      </c>
      <c r="M1460" s="15">
        <f t="shared" si="142"/>
        <v>0.012322684698832909</v>
      </c>
      <c r="N1460" s="19">
        <f t="shared" si="143"/>
        <v>0.02032104996509383</v>
      </c>
    </row>
    <row r="1461" spans="1:14" ht="15.75" hidden="1" outlineLevel="1">
      <c r="A1461" s="13">
        <v>0.6095000000000005</v>
      </c>
      <c r="B1461" s="1">
        <v>555</v>
      </c>
      <c r="C1461" s="11">
        <f t="shared" si="137"/>
        <v>555.8039729560834</v>
      </c>
      <c r="D1461" s="10"/>
      <c r="E1461" s="10">
        <f t="shared" si="139"/>
        <v>7.5747386563700205</v>
      </c>
      <c r="F1461" s="10">
        <f t="shared" si="144"/>
        <v>1.883234829193247</v>
      </c>
      <c r="G1461" s="12">
        <f t="shared" si="140"/>
        <v>0.8039729560833848</v>
      </c>
      <c r="H1461" s="13">
        <f t="shared" si="138"/>
        <v>0.5975164280337218</v>
      </c>
      <c r="I1461">
        <f t="shared" si="141"/>
        <v>1.8627200816534832</v>
      </c>
      <c r="J1461">
        <f t="shared" si="145"/>
        <v>7.198649428795157</v>
      </c>
      <c r="K1461">
        <f t="shared" si="146"/>
        <v>0.1389149464620297</v>
      </c>
      <c r="M1461" s="15">
        <f t="shared" si="142"/>
        <v>0.011983571966278639</v>
      </c>
      <c r="N1461" s="19">
        <f t="shared" si="143"/>
        <v>0.019661315777323427</v>
      </c>
    </row>
    <row r="1462" spans="1:14" ht="15.75" hidden="1" outlineLevel="1">
      <c r="A1462" s="13">
        <v>0.6126000000000005</v>
      </c>
      <c r="B1462" s="1">
        <v>554</v>
      </c>
      <c r="C1462" s="11">
        <f t="shared" si="137"/>
        <v>554.9246744163996</v>
      </c>
      <c r="D1462" s="10"/>
      <c r="E1462" s="10">
        <f t="shared" si="139"/>
        <v>7.428865089891731</v>
      </c>
      <c r="F1462" s="10">
        <f t="shared" si="144"/>
        <v>1.8607980203215022</v>
      </c>
      <c r="G1462" s="12">
        <f t="shared" si="140"/>
        <v>0.9246744163996254</v>
      </c>
      <c r="H1462" s="13">
        <f t="shared" si="138"/>
        <v>0.6009635743539639</v>
      </c>
      <c r="I1462">
        <f t="shared" si="141"/>
        <v>1.8372033682061752</v>
      </c>
      <c r="J1462">
        <f t="shared" si="145"/>
        <v>7.041659869436353</v>
      </c>
      <c r="K1462">
        <f t="shared" si="146"/>
        <v>0.14201197140185706</v>
      </c>
      <c r="M1462" s="15">
        <f t="shared" si="142"/>
        <v>0.011636425646036619</v>
      </c>
      <c r="N1462" s="19">
        <f t="shared" si="143"/>
        <v>0.018995144704597795</v>
      </c>
    </row>
    <row r="1463" spans="1:14" ht="15.75" hidden="1" outlineLevel="1">
      <c r="A1463" s="13">
        <v>0.6157000000000005</v>
      </c>
      <c r="B1463" s="1">
        <v>553</v>
      </c>
      <c r="C1463" s="11">
        <f t="shared" si="137"/>
        <v>554.0471706832556</v>
      </c>
      <c r="D1463" s="10"/>
      <c r="E1463" s="10">
        <f t="shared" si="139"/>
        <v>7.286515917204427</v>
      </c>
      <c r="F1463" s="10">
        <f t="shared" si="144"/>
        <v>1.8384070090139202</v>
      </c>
      <c r="G1463" s="12">
        <f t="shared" si="140"/>
        <v>1.0471706832555583</v>
      </c>
      <c r="H1463" s="13">
        <f t="shared" si="138"/>
        <v>0.6044184399770435</v>
      </c>
      <c r="I1463">
        <f t="shared" si="141"/>
        <v>1.8116866547588673</v>
      </c>
      <c r="J1463">
        <f t="shared" si="145"/>
        <v>6.888625491462807</v>
      </c>
      <c r="K1463">
        <f t="shared" si="146"/>
        <v>0.14516684079274123</v>
      </c>
      <c r="M1463" s="15">
        <f t="shared" si="142"/>
        <v>0.011281560022956993</v>
      </c>
      <c r="N1463" s="19">
        <f t="shared" si="143"/>
        <v>0.018323144425786884</v>
      </c>
    </row>
    <row r="1464" spans="1:14" ht="15.75" hidden="1" outlineLevel="1">
      <c r="A1464" s="13">
        <v>0.6188000000000005</v>
      </c>
      <c r="B1464" s="1">
        <v>552</v>
      </c>
      <c r="C1464" s="11">
        <f t="shared" si="137"/>
        <v>553.1713895537362</v>
      </c>
      <c r="D1464" s="10"/>
      <c r="E1464" s="10">
        <f t="shared" si="139"/>
        <v>7.147588879852453</v>
      </c>
      <c r="F1464" s="10">
        <f t="shared" si="144"/>
        <v>1.8160599528894146</v>
      </c>
      <c r="G1464" s="12">
        <f t="shared" si="140"/>
        <v>1.1713895537361623</v>
      </c>
      <c r="H1464" s="13">
        <f t="shared" si="138"/>
        <v>0.6078807021913082</v>
      </c>
      <c r="I1464">
        <f t="shared" si="141"/>
        <v>1.7861699413115593</v>
      </c>
      <c r="J1464">
        <f t="shared" si="145"/>
        <v>6.739446648376662</v>
      </c>
      <c r="K1464">
        <f t="shared" si="146"/>
        <v>0.14838013447897405</v>
      </c>
      <c r="M1464" s="15">
        <f t="shared" si="142"/>
        <v>0.010919297808692274</v>
      </c>
      <c r="N1464" s="19">
        <f t="shared" si="143"/>
        <v>0.017645924060588666</v>
      </c>
    </row>
    <row r="1465" spans="1:14" ht="15.75" hidden="1" outlineLevel="1">
      <c r="A1465" s="13">
        <v>0.6219000000000005</v>
      </c>
      <c r="B1465" s="1">
        <v>551</v>
      </c>
      <c r="C1465" s="11">
        <f t="shared" si="137"/>
        <v>552.2972587027637</v>
      </c>
      <c r="D1465" s="10"/>
      <c r="E1465" s="10">
        <f t="shared" si="139"/>
        <v>7.011985177786792</v>
      </c>
      <c r="F1465" s="10">
        <f t="shared" si="144"/>
        <v>1.7937550064496968</v>
      </c>
      <c r="G1465" s="12">
        <f t="shared" si="140"/>
        <v>1.2972587027636564</v>
      </c>
      <c r="H1465" s="13">
        <f t="shared" si="138"/>
        <v>0.6113500298315686</v>
      </c>
      <c r="I1465">
        <f t="shared" si="141"/>
        <v>1.7606532278642513</v>
      </c>
      <c r="J1465">
        <f t="shared" si="145"/>
        <v>6.594026204165312</v>
      </c>
      <c r="K1465">
        <f t="shared" si="146"/>
        <v>0.1516524152373432</v>
      </c>
      <c r="M1465" s="15">
        <f t="shared" si="142"/>
        <v>0.010549970168431844</v>
      </c>
      <c r="N1465" s="19">
        <f t="shared" si="143"/>
        <v>0.01696409417660691</v>
      </c>
    </row>
    <row r="1466" spans="1:14" ht="15.75" collapsed="1">
      <c r="A1466" s="13">
        <v>0.625</v>
      </c>
      <c r="B1466" s="1">
        <v>550</v>
      </c>
      <c r="C1466" s="11">
        <f t="shared" si="137"/>
        <v>551.4247056501315</v>
      </c>
      <c r="D1466" s="10"/>
      <c r="E1466" s="10">
        <f t="shared" si="139"/>
        <v>6.879609335944455</v>
      </c>
      <c r="F1466" s="10">
        <f t="shared" si="144"/>
        <v>1.7714903202381078</v>
      </c>
      <c r="G1466" s="12">
        <f t="shared" si="140"/>
        <v>1.4247056501315</v>
      </c>
      <c r="H1466" s="13">
        <f t="shared" si="138"/>
        <v>0.6148260832605446</v>
      </c>
      <c r="I1466">
        <f t="shared" si="141"/>
        <v>1.7351365144169433</v>
      </c>
      <c r="J1466">
        <f t="shared" si="145"/>
        <v>6.452269470052453</v>
      </c>
      <c r="K1466">
        <f t="shared" si="146"/>
        <v>0.1549842275871145</v>
      </c>
      <c r="M1466" s="15">
        <f t="shared" si="142"/>
        <v>0.010173916739455446</v>
      </c>
      <c r="N1466" s="19">
        <f t="shared" si="143"/>
        <v>0.016278266783128714</v>
      </c>
    </row>
    <row r="1467" spans="1:14" ht="15.75" hidden="1" outlineLevel="1">
      <c r="A1467" s="13">
        <v>0.6281000000000004</v>
      </c>
      <c r="B1467" s="1">
        <v>549</v>
      </c>
      <c r="C1467" s="11">
        <f t="shared" si="137"/>
        <v>550.553657727003</v>
      </c>
      <c r="D1467" s="10"/>
      <c r="E1467" s="10">
        <f t="shared" si="139"/>
        <v>6.750369076603664</v>
      </c>
      <c r="F1467" s="10">
        <f t="shared" si="144"/>
        <v>1.7492640399847665</v>
      </c>
      <c r="G1467" s="12">
        <f t="shared" si="140"/>
        <v>1.553657727003042</v>
      </c>
      <c r="H1467" s="13">
        <f t="shared" si="138"/>
        <v>0.6183085143588781</v>
      </c>
      <c r="I1467">
        <f t="shared" si="141"/>
        <v>1.7096198009696353</v>
      </c>
      <c r="J1467">
        <f t="shared" si="145"/>
        <v>6.314084142842629</v>
      </c>
      <c r="K1467">
        <f t="shared" si="146"/>
        <v>0.15837609657665974</v>
      </c>
      <c r="M1467" s="15">
        <f t="shared" si="142"/>
        <v>0.00979148564112231</v>
      </c>
      <c r="N1467" s="19">
        <f t="shared" si="143"/>
        <v>0.01558905531145089</v>
      </c>
    </row>
    <row r="1468" spans="1:14" ht="15.75" hidden="1" outlineLevel="1">
      <c r="A1468" s="13">
        <v>0.6312000000000004</v>
      </c>
      <c r="B1468" s="1">
        <v>548</v>
      </c>
      <c r="C1468" s="11">
        <f t="shared" si="137"/>
        <v>549.6840420418292</v>
      </c>
      <c r="D1468" s="10"/>
      <c r="E1468" s="10">
        <f t="shared" si="139"/>
        <v>6.624175197238097</v>
      </c>
      <c r="F1468" s="10">
        <f t="shared" si="144"/>
        <v>1.7270743057369033</v>
      </c>
      <c r="G1468" s="12">
        <f t="shared" si="140"/>
        <v>1.6840420418292297</v>
      </c>
      <c r="H1468" s="13">
        <f t="shared" si="138"/>
        <v>0.6217969665241038</v>
      </c>
      <c r="I1468">
        <f t="shared" si="141"/>
        <v>1.6841030875223273</v>
      </c>
      <c r="J1468">
        <f t="shared" si="145"/>
        <v>6.179380244819104</v>
      </c>
      <c r="K1468">
        <f t="shared" si="146"/>
        <v>0.1618285265481788</v>
      </c>
      <c r="M1468" s="15">
        <f t="shared" si="142"/>
        <v>0.00940303347589666</v>
      </c>
      <c r="N1468" s="19">
        <f t="shared" si="143"/>
        <v>0.01489707458158532</v>
      </c>
    </row>
    <row r="1469" spans="1:14" ht="15.75" hidden="1" outlineLevel="1">
      <c r="A1469" s="13">
        <v>0.6343000000000004</v>
      </c>
      <c r="B1469" s="1">
        <v>547</v>
      </c>
      <c r="C1469" s="11">
        <f t="shared" si="137"/>
        <v>548.815785445634</v>
      </c>
      <c r="D1469" s="10"/>
      <c r="E1469" s="10">
        <f t="shared" si="139"/>
        <v>6.50094145360717</v>
      </c>
      <c r="F1469" s="10">
        <f t="shared" si="144"/>
        <v>1.704919250973055</v>
      </c>
      <c r="G1469" s="12">
        <f t="shared" si="140"/>
        <v>1.815785445633992</v>
      </c>
      <c r="H1469" s="13">
        <f t="shared" si="138"/>
        <v>0.6252910746789595</v>
      </c>
      <c r="I1469">
        <f t="shared" si="141"/>
        <v>1.6585863740750193</v>
      </c>
      <c r="J1469">
        <f t="shared" si="145"/>
        <v>6.0480700651559625</v>
      </c>
      <c r="K1469">
        <f t="shared" si="146"/>
        <v>0.16534199988210832</v>
      </c>
      <c r="M1469" s="15">
        <f t="shared" si="142"/>
        <v>0.009008925321040917</v>
      </c>
      <c r="N1469" s="19">
        <f t="shared" si="143"/>
        <v>0.01420294075522767</v>
      </c>
    </row>
    <row r="1470" spans="1:14" ht="15.75" hidden="1" outlineLevel="1">
      <c r="A1470" s="13">
        <v>0.6374000000000004</v>
      </c>
      <c r="B1470" s="1">
        <v>546</v>
      </c>
      <c r="C1470" s="11">
        <f t="shared" si="137"/>
        <v>547.9488144966216</v>
      </c>
      <c r="D1470" s="10"/>
      <c r="E1470" s="10">
        <f t="shared" si="139"/>
        <v>6.38058444783433</v>
      </c>
      <c r="F1470" s="10">
        <f t="shared" si="144"/>
        <v>1.6827970016999652</v>
      </c>
      <c r="G1470" s="12">
        <f t="shared" si="140"/>
        <v>1.9488144966215941</v>
      </c>
      <c r="H1470" s="13">
        <f t="shared" si="138"/>
        <v>0.6287904652894253</v>
      </c>
      <c r="I1470">
        <f t="shared" si="141"/>
        <v>1.6330696606277113</v>
      </c>
      <c r="J1470">
        <f t="shared" si="145"/>
        <v>5.92006810280625</v>
      </c>
      <c r="K1470">
        <f t="shared" si="146"/>
        <v>0.16891697572296113</v>
      </c>
      <c r="M1470" s="15">
        <f t="shared" si="142"/>
        <v>0.008609534710575129</v>
      </c>
      <c r="N1470" s="19">
        <f t="shared" si="143"/>
        <v>0.013507271274827617</v>
      </c>
    </row>
    <row r="1471" spans="1:14" ht="15.75" hidden="1" outlineLevel="1">
      <c r="A1471" s="13">
        <v>0.6405000000000004</v>
      </c>
      <c r="B1471" s="1">
        <v>545</v>
      </c>
      <c r="C1471" s="11">
        <f t="shared" si="137"/>
        <v>547.0830554240522</v>
      </c>
      <c r="D1471" s="10"/>
      <c r="E1471" s="10">
        <f t="shared" si="139"/>
        <v>6.263023521237227</v>
      </c>
      <c r="F1471" s="10">
        <f t="shared" si="144"/>
        <v>1.6607056755308034</v>
      </c>
      <c r="G1471" s="12">
        <f t="shared" si="140"/>
        <v>2.0830554240521906</v>
      </c>
      <c r="H1471" s="13">
        <f t="shared" si="138"/>
        <v>0.6322947563928667</v>
      </c>
      <c r="I1471">
        <f t="shared" si="141"/>
        <v>1.6075529471804033</v>
      </c>
      <c r="J1471">
        <f t="shared" si="145"/>
        <v>5.7952910108290006</v>
      </c>
      <c r="K1471">
        <f t="shared" si="146"/>
        <v>0.17255388868849103</v>
      </c>
      <c r="M1471" s="15">
        <f t="shared" si="142"/>
        <v>0.008205243607133705</v>
      </c>
      <c r="N1471" s="19">
        <f t="shared" si="143"/>
        <v>0.012810684788655269</v>
      </c>
    </row>
    <row r="1472" spans="1:14" ht="15.75" hidden="1" outlineLevel="1">
      <c r="A1472" s="13">
        <v>0.6436000000000004</v>
      </c>
      <c r="B1472" s="1">
        <v>544</v>
      </c>
      <c r="C1472" s="11">
        <f t="shared" si="137"/>
        <v>546.2184340913316</v>
      </c>
      <c r="D1472" s="10"/>
      <c r="E1472" s="10">
        <f t="shared" si="139"/>
        <v>6.148180651686321</v>
      </c>
      <c r="F1472" s="10">
        <f t="shared" si="144"/>
        <v>1.638643380743343</v>
      </c>
      <c r="G1472" s="12">
        <f t="shared" si="140"/>
        <v>2.2184340913315737</v>
      </c>
      <c r="H1472" s="13">
        <f t="shared" si="138"/>
        <v>0.635803557636663</v>
      </c>
      <c r="I1472">
        <f t="shared" si="141"/>
        <v>1.5820362337330953</v>
      </c>
      <c r="J1472">
        <f t="shared" si="145"/>
        <v>5.673657542118869</v>
      </c>
      <c r="K1472">
        <f t="shared" si="146"/>
        <v>0.1762531475642329</v>
      </c>
      <c r="M1472" s="15">
        <f t="shared" si="142"/>
        <v>0.00779644236333743</v>
      </c>
      <c r="N1472" s="19">
        <f t="shared" si="143"/>
        <v>0.012113801061742426</v>
      </c>
    </row>
    <row r="1473" spans="1:14" ht="15.75" hidden="1" outlineLevel="1">
      <c r="A1473" s="13">
        <v>0.6467000000000004</v>
      </c>
      <c r="B1473" s="1">
        <v>543</v>
      </c>
      <c r="C1473" s="11">
        <f t="shared" si="137"/>
        <v>545.3548759582602</v>
      </c>
      <c r="D1473" s="10"/>
      <c r="E1473" s="10">
        <f t="shared" si="139"/>
        <v>6.035980355279989</v>
      </c>
      <c r="F1473" s="10">
        <f t="shared" si="144"/>
        <v>1.6166082153166665</v>
      </c>
      <c r="G1473" s="12">
        <f t="shared" si="140"/>
        <v>2.354875958260209</v>
      </c>
      <c r="H1473" s="13">
        <f t="shared" si="138"/>
        <v>0.6393164703276851</v>
      </c>
      <c r="I1473">
        <f t="shared" si="141"/>
        <v>1.5565195202857873</v>
      </c>
      <c r="J1473">
        <f t="shared" si="145"/>
        <v>5.555088496503061</v>
      </c>
      <c r="K1473">
        <f t="shared" si="146"/>
        <v>0.18001513398562452</v>
      </c>
      <c r="M1473" s="15">
        <f t="shared" si="142"/>
        <v>0.007383529672315259</v>
      </c>
      <c r="N1473" s="19">
        <f t="shared" si="143"/>
        <v>0.011417240872607476</v>
      </c>
    </row>
    <row r="1474" spans="1:14" ht="15.75" hidden="1" outlineLevel="1">
      <c r="A1474" s="13">
        <v>0.6498000000000004</v>
      </c>
      <c r="B1474" s="1">
        <v>542</v>
      </c>
      <c r="C1474" s="11">
        <f aca="true" t="shared" si="147" ref="C1474:C1537">39.19*F1474+482</f>
        <v>544.4923060423802</v>
      </c>
      <c r="D1474" s="10"/>
      <c r="E1474" s="10">
        <f t="shared" si="139"/>
        <v>5.926349592134939</v>
      </c>
      <c r="F1474" s="10">
        <f t="shared" si="144"/>
        <v>1.594598265944888</v>
      </c>
      <c r="G1474" s="12">
        <f t="shared" si="140"/>
        <v>2.4923060423801644</v>
      </c>
      <c r="H1474" s="13">
        <f t="shared" si="138"/>
        <v>0.6428330874929874</v>
      </c>
      <c r="I1474">
        <f t="shared" si="141"/>
        <v>1.5310028068384793</v>
      </c>
      <c r="J1474">
        <f t="shared" si="145"/>
        <v>5.439506669171086</v>
      </c>
      <c r="K1474">
        <f t="shared" si="146"/>
        <v>0.18384020111007376</v>
      </c>
      <c r="M1474" s="15">
        <f t="shared" si="142"/>
        <v>0.006966912507012979</v>
      </c>
      <c r="N1474" s="19">
        <f t="shared" si="143"/>
        <v>0.010721625895680171</v>
      </c>
    </row>
    <row r="1475" spans="1:14" ht="15.75" hidden="1" outlineLevel="1">
      <c r="A1475" s="13">
        <v>0.6529000000000004</v>
      </c>
      <c r="B1475" s="1">
        <v>541</v>
      </c>
      <c r="C1475" s="11">
        <f t="shared" si="147"/>
        <v>543.6306488793616</v>
      </c>
      <c r="D1475" s="10"/>
      <c r="E1475" s="10">
        <f t="shared" si="139"/>
        <v>5.819217676101123</v>
      </c>
      <c r="F1475" s="10">
        <f t="shared" si="144"/>
        <v>1.5726116070263247</v>
      </c>
      <c r="G1475" s="12">
        <f t="shared" si="140"/>
        <v>2.6306488793616154</v>
      </c>
      <c r="H1475" s="13">
        <f t="shared" si="138"/>
        <v>0.6463529939520631</v>
      </c>
      <c r="I1475">
        <f t="shared" si="141"/>
        <v>1.5054860933911713</v>
      </c>
      <c r="J1475">
        <f t="shared" si="145"/>
        <v>5.3268368004037745</v>
      </c>
      <c r="K1475">
        <f t="shared" si="146"/>
        <v>0.1877286722814936</v>
      </c>
      <c r="M1475" s="15">
        <f t="shared" si="142"/>
        <v>0.006547006047937232</v>
      </c>
      <c r="N1475" s="19">
        <f t="shared" si="143"/>
        <v>0.010027578569363193</v>
      </c>
    </row>
    <row r="1476" spans="1:14" ht="15.75" hidden="1" outlineLevel="1">
      <c r="A1476" s="13">
        <v>0.6560000000000004</v>
      </c>
      <c r="B1476" s="1">
        <v>540</v>
      </c>
      <c r="C1476" s="11">
        <f t="shared" si="147"/>
        <v>542.7698284823617</v>
      </c>
      <c r="D1476" s="10"/>
      <c r="E1476" s="10">
        <f t="shared" si="139"/>
        <v>5.714516188220044</v>
      </c>
      <c r="F1476" s="10">
        <f t="shared" si="144"/>
        <v>1.5506462996264798</v>
      </c>
      <c r="G1476" s="12">
        <f t="shared" si="140"/>
        <v>2.7698284823617314</v>
      </c>
      <c r="H1476" s="13">
        <f t="shared" si="138"/>
        <v>0.6498757664010052</v>
      </c>
      <c r="I1476">
        <f t="shared" si="141"/>
        <v>1.4799693799438634</v>
      </c>
      <c r="J1476">
        <f t="shared" si="145"/>
        <v>5.217005526568814</v>
      </c>
      <c r="K1476">
        <f t="shared" si="146"/>
        <v>0.1916808396899845</v>
      </c>
      <c r="M1476" s="15">
        <f t="shared" si="142"/>
        <v>0.006124233598995166</v>
      </c>
      <c r="N1476" s="19">
        <f t="shared" si="143"/>
        <v>0.009335721949687747</v>
      </c>
    </row>
    <row r="1477" spans="1:14" ht="15.75" hidden="1" outlineLevel="1">
      <c r="A1477" s="13">
        <v>0.6591000000000004</v>
      </c>
      <c r="B1477" s="1">
        <v>539</v>
      </c>
      <c r="C1477" s="11">
        <f t="shared" si="147"/>
        <v>541.9097683002892</v>
      </c>
      <c r="D1477" s="10"/>
      <c r="E1477" s="10">
        <f t="shared" si="139"/>
        <v>5.612178893754421</v>
      </c>
      <c r="F1477" s="10">
        <f t="shared" si="144"/>
        <v>1.5287003904130956</v>
      </c>
      <c r="G1477" s="12">
        <f t="shared" si="140"/>
        <v>2.9097683002892154</v>
      </c>
      <c r="H1477" s="13">
        <f t="shared" si="138"/>
        <v>0.6534009735088981</v>
      </c>
      <c r="I1477">
        <f t="shared" si="141"/>
        <v>1.4544526664965554</v>
      </c>
      <c r="J1477">
        <f t="shared" si="145"/>
        <v>5.1099413323509015</v>
      </c>
      <c r="K1477">
        <f t="shared" si="146"/>
        <v>0.1956969630295023</v>
      </c>
      <c r="M1477" s="15">
        <f t="shared" si="142"/>
        <v>0.00569902649110221</v>
      </c>
      <c r="N1477" s="19">
        <f t="shared" si="143"/>
        <v>0.008646679549540596</v>
      </c>
    </row>
    <row r="1478" spans="1:14" ht="15.75" hidden="1" outlineLevel="1">
      <c r="A1478" s="13">
        <v>0.6622000000000003</v>
      </c>
      <c r="B1478" s="1">
        <v>538</v>
      </c>
      <c r="C1478" s="11">
        <f t="shared" si="147"/>
        <v>541.0503911749043</v>
      </c>
      <c r="D1478" s="10"/>
      <c r="E1478" s="10">
        <f t="shared" si="139"/>
        <v>5.512141662625973</v>
      </c>
      <c r="F1478" s="10">
        <f t="shared" si="144"/>
        <v>1.50677191056148</v>
      </c>
      <c r="G1478" s="12">
        <f t="shared" si="140"/>
        <v>3.050391174904348</v>
      </c>
      <c r="H1478" s="13">
        <f t="shared" si="138"/>
        <v>0.6569281760267559</v>
      </c>
      <c r="I1478">
        <f t="shared" si="141"/>
        <v>1.4289359530492474</v>
      </c>
      <c r="J1478">
        <f t="shared" si="145"/>
        <v>5.0055745041854065</v>
      </c>
      <c r="K1478">
        <f t="shared" si="146"/>
        <v>0.1997772681565025</v>
      </c>
      <c r="M1478" s="15">
        <f t="shared" si="142"/>
        <v>0.005271823973244438</v>
      </c>
      <c r="N1478" s="19">
        <f t="shared" si="143"/>
        <v>0.007961075163461848</v>
      </c>
    </row>
    <row r="1479" spans="1:14" ht="15.75" hidden="1" outlineLevel="1">
      <c r="A1479" s="13">
        <v>0.6653000000000003</v>
      </c>
      <c r="B1479" s="1">
        <v>537</v>
      </c>
      <c r="C1479" s="11">
        <f t="shared" si="147"/>
        <v>540.1916192966787</v>
      </c>
      <c r="D1479" s="10"/>
      <c r="E1479" s="10">
        <f t="shared" si="139"/>
        <v>5.4143423931061445</v>
      </c>
      <c r="F1479" s="10">
        <f t="shared" si="144"/>
        <v>1.4848588746281894</v>
      </c>
      <c r="G1479" s="12">
        <f t="shared" si="140"/>
        <v>3.1916192966787094</v>
      </c>
      <c r="H1479" s="13">
        <f t="shared" si="138"/>
        <v>0.6604569269092999</v>
      </c>
      <c r="I1479">
        <f t="shared" si="141"/>
        <v>1.4034192396019394</v>
      </c>
      <c r="J1479">
        <f t="shared" si="145"/>
        <v>4.903837084865217</v>
      </c>
      <c r="K1479">
        <f t="shared" si="146"/>
        <v>0.20392194575270747</v>
      </c>
      <c r="M1479" s="15">
        <f t="shared" si="142"/>
        <v>0.004843073090700423</v>
      </c>
      <c r="N1479" s="19">
        <f t="shared" si="143"/>
        <v>0.007279532678040613</v>
      </c>
    </row>
    <row r="1480" spans="1:14" ht="15.75" hidden="1" outlineLevel="1">
      <c r="A1480" s="13">
        <v>0.6684000000000003</v>
      </c>
      <c r="B1480" s="1">
        <v>536</v>
      </c>
      <c r="C1480" s="11">
        <f t="shared" si="147"/>
        <v>539.3333741593362</v>
      </c>
      <c r="D1480" s="10"/>
      <c r="E1480" s="10">
        <f t="shared" si="139"/>
        <v>5.318720938612454</v>
      </c>
      <c r="F1480" s="10">
        <f t="shared" si="144"/>
        <v>1.462959279391076</v>
      </c>
      <c r="G1480" s="12">
        <f t="shared" si="140"/>
        <v>3.3333741593362447</v>
      </c>
      <c r="H1480" s="13">
        <f t="shared" si="138"/>
        <v>0.6639867714498568</v>
      </c>
      <c r="I1480">
        <f t="shared" si="141"/>
        <v>1.3779025261546314</v>
      </c>
      <c r="J1480">
        <f t="shared" si="145"/>
        <v>4.804662829291222</v>
      </c>
      <c r="K1480">
        <f t="shared" si="146"/>
        <v>0.2081311499952888</v>
      </c>
      <c r="M1480" s="15">
        <f t="shared" si="142"/>
        <v>0.004413228550143478</v>
      </c>
      <c r="N1480" s="19">
        <f t="shared" si="143"/>
        <v>0.006602675867958521</v>
      </c>
    </row>
    <row r="1481" spans="1:14" ht="15.75" hidden="1" outlineLevel="1">
      <c r="A1481" s="13">
        <v>0.6715000000000003</v>
      </c>
      <c r="B1481" s="1">
        <v>535</v>
      </c>
      <c r="C1481" s="11">
        <f t="shared" si="147"/>
        <v>538.4755765129937</v>
      </c>
      <c r="D1481" s="10"/>
      <c r="E1481" s="10">
        <f t="shared" si="139"/>
        <v>5.225219037470372</v>
      </c>
      <c r="F1481" s="10">
        <f t="shared" si="144"/>
        <v>1.4410711026535792</v>
      </c>
      <c r="G1481" s="12">
        <f t="shared" si="140"/>
        <v>3.4755765129937117</v>
      </c>
      <c r="H1481" s="13">
        <f t="shared" si="138"/>
        <v>0.6675172474286328</v>
      </c>
      <c r="I1481">
        <f t="shared" si="141"/>
        <v>1.3523858127073234</v>
      </c>
      <c r="J1481">
        <f t="shared" si="145"/>
        <v>4.707987161337607</v>
      </c>
      <c r="K1481">
        <f t="shared" si="146"/>
        <v>0.21240499723790357</v>
      </c>
      <c r="M1481" s="15">
        <f t="shared" si="142"/>
        <v>0.003982752571367487</v>
      </c>
      <c r="N1481" s="19">
        <f t="shared" si="143"/>
        <v>0.0059311281777624505</v>
      </c>
    </row>
    <row r="1482" spans="1:14" ht="15.75" hidden="1" outlineLevel="1">
      <c r="A1482" s="13">
        <v>0.6746000000000003</v>
      </c>
      <c r="B1482" s="1">
        <v>534</v>
      </c>
      <c r="C1482" s="11">
        <f t="shared" si="147"/>
        <v>537.618146315813</v>
      </c>
      <c r="D1482" s="10"/>
      <c r="E1482" s="10">
        <f t="shared" si="139"/>
        <v>5.133780245507624</v>
      </c>
      <c r="F1482" s="10">
        <f t="shared" si="144"/>
        <v>1.4191923020110473</v>
      </c>
      <c r="G1482" s="12">
        <f t="shared" si="140"/>
        <v>3.6181463158129645</v>
      </c>
      <c r="H1482" s="13">
        <f t="shared" si="138"/>
        <v>0.6710478852745998</v>
      </c>
      <c r="I1482">
        <f t="shared" si="141"/>
        <v>1.3268690992600154</v>
      </c>
      <c r="J1482">
        <f t="shared" si="145"/>
        <v>4.613747131803894</v>
      </c>
      <c r="K1482">
        <f t="shared" si="146"/>
        <v>0.21674356470616055</v>
      </c>
      <c r="M1482" s="15">
        <f t="shared" si="142"/>
        <v>0.0035521147254005125</v>
      </c>
      <c r="N1482" s="19">
        <f t="shared" si="143"/>
        <v>0.005265512489476002</v>
      </c>
    </row>
    <row r="1483" spans="1:14" ht="15.75" hidden="1" outlineLevel="1">
      <c r="A1483" s="13">
        <v>0.6777000000000003</v>
      </c>
      <c r="B1483" s="1">
        <v>533</v>
      </c>
      <c r="C1483" s="11">
        <f t="shared" si="147"/>
        <v>536.761002684072</v>
      </c>
      <c r="D1483" s="10"/>
      <c r="E1483" s="10">
        <f t="shared" si="139"/>
        <v>5.044349871354319</v>
      </c>
      <c r="F1483" s="10">
        <f t="shared" si="144"/>
        <v>1.3973208135767285</v>
      </c>
      <c r="G1483" s="12">
        <f t="shared" si="140"/>
        <v>3.7610026840719684</v>
      </c>
      <c r="H1483" s="13">
        <f t="shared" si="138"/>
        <v>0.6745782082412064</v>
      </c>
      <c r="I1483">
        <f t="shared" si="141"/>
        <v>1.3013523858127074</v>
      </c>
      <c r="J1483">
        <f t="shared" si="145"/>
        <v>4.521881377426315</v>
      </c>
      <c r="K1483">
        <f t="shared" si="146"/>
        <v>0.22114688921122527</v>
      </c>
      <c r="M1483" s="15">
        <f t="shared" si="142"/>
        <v>0.0031217917587939015</v>
      </c>
      <c r="N1483" s="19">
        <f t="shared" si="143"/>
        <v>0.004606450876189907</v>
      </c>
    </row>
    <row r="1484" spans="1:14" ht="15.75" hidden="1" outlineLevel="1">
      <c r="A1484" s="13">
        <v>0.6808000000000003</v>
      </c>
      <c r="B1484" s="1">
        <v>532</v>
      </c>
      <c r="C1484" s="11">
        <f t="shared" si="147"/>
        <v>535.9040638405603</v>
      </c>
      <c r="D1484" s="10"/>
      <c r="E1484" s="10">
        <f t="shared" si="139"/>
        <v>4.956874914328591</v>
      </c>
      <c r="F1484" s="10">
        <f t="shared" si="144"/>
        <v>1.3754545506649736</v>
      </c>
      <c r="G1484" s="12">
        <f t="shared" si="140"/>
        <v>3.9040638405602976</v>
      </c>
      <c r="H1484" s="13">
        <f t="shared" si="138"/>
        <v>0.6781077325960984</v>
      </c>
      <c r="I1484">
        <f t="shared" si="141"/>
        <v>1.2758356723653994</v>
      </c>
      <c r="J1484">
        <f t="shared" si="145"/>
        <v>4.432330080921862</v>
      </c>
      <c r="K1484">
        <f t="shared" si="146"/>
        <v>0.2256149658853959</v>
      </c>
      <c r="M1484" s="15">
        <f t="shared" si="142"/>
        <v>0.002692267403901938</v>
      </c>
      <c r="N1484" s="19">
        <f t="shared" si="143"/>
        <v>0.003954564341806605</v>
      </c>
    </row>
    <row r="1485" spans="1:14" ht="15.75" hidden="1" outlineLevel="1">
      <c r="A1485" s="13">
        <v>0.6839000000000003</v>
      </c>
      <c r="B1485" s="1">
        <v>531</v>
      </c>
      <c r="C1485" s="11">
        <f t="shared" si="147"/>
        <v>535.0472470611928</v>
      </c>
      <c r="D1485" s="10"/>
      <c r="E1485" s="10">
        <f t="shared" si="139"/>
        <v>4.871304004793182</v>
      </c>
      <c r="F1485" s="10">
        <f t="shared" si="144"/>
        <v>1.3535914024290072</v>
      </c>
      <c r="G1485" s="12">
        <f t="shared" si="140"/>
        <v>4.04724706119282</v>
      </c>
      <c r="H1485" s="13">
        <f t="shared" si="138"/>
        <v>0.6816359678250064</v>
      </c>
      <c r="I1485">
        <f t="shared" si="141"/>
        <v>1.2503189589180914</v>
      </c>
      <c r="J1485">
        <f t="shared" si="145"/>
        <v>4.345034932038989</v>
      </c>
      <c r="K1485">
        <f t="shared" si="146"/>
        <v>0.23014774694359735</v>
      </c>
      <c r="M1485" s="15">
        <f t="shared" si="142"/>
        <v>0.002264032174993935</v>
      </c>
      <c r="N1485" s="19">
        <f t="shared" si="143"/>
        <v>0.0033104725471471475</v>
      </c>
    </row>
    <row r="1486" spans="1:14" ht="15.75" hidden="1" outlineLevel="1">
      <c r="A1486" s="13">
        <v>0.6870000000000003</v>
      </c>
      <c r="B1486" s="1">
        <v>530</v>
      </c>
      <c r="C1486" s="11">
        <f t="shared" si="147"/>
        <v>534.1904686197356</v>
      </c>
      <c r="D1486" s="10"/>
      <c r="E1486" s="10">
        <f t="shared" si="139"/>
        <v>4.78758734687409</v>
      </c>
      <c r="F1486" s="10">
        <f t="shared" si="144"/>
        <v>1.331729232450514</v>
      </c>
      <c r="G1486" s="12">
        <f t="shared" si="140"/>
        <v>4.190468619735611</v>
      </c>
      <c r="H1486" s="13">
        <f t="shared" si="138"/>
        <v>0.68516241684993</v>
      </c>
      <c r="I1486">
        <f t="shared" si="141"/>
        <v>1.2248022454707834</v>
      </c>
      <c r="J1486">
        <f t="shared" si="145"/>
        <v>4.259939089589584</v>
      </c>
      <c r="K1486">
        <f t="shared" si="146"/>
        <v>0.2347451404748473</v>
      </c>
      <c r="M1486" s="15">
        <f t="shared" si="142"/>
        <v>0.001837583150070321</v>
      </c>
      <c r="N1486" s="19">
        <f t="shared" si="143"/>
        <v>0.0026747935226642218</v>
      </c>
    </row>
    <row r="1487" spans="1:14" ht="15.75" hidden="1" outlineLevel="1">
      <c r="A1487" s="13">
        <v>0.6901000000000003</v>
      </c>
      <c r="B1487" s="1">
        <v>529</v>
      </c>
      <c r="C1487" s="11">
        <f t="shared" si="147"/>
        <v>533.3336437305285</v>
      </c>
      <c r="D1487" s="10"/>
      <c r="E1487" s="10">
        <f t="shared" si="139"/>
        <v>4.7056766634375755</v>
      </c>
      <c r="F1487" s="10">
        <f t="shared" si="144"/>
        <v>1.3098658772780947</v>
      </c>
      <c r="G1487" s="12">
        <f t="shared" si="140"/>
        <v>4.333643730528479</v>
      </c>
      <c r="H1487" s="13">
        <f t="shared" si="138"/>
        <v>0.6886865762617144</v>
      </c>
      <c r="I1487">
        <f t="shared" si="141"/>
        <v>1.1992855320234754</v>
      </c>
      <c r="J1487">
        <f t="shared" si="145"/>
        <v>4.1769871444375095</v>
      </c>
      <c r="K1487">
        <f t="shared" si="146"/>
        <v>0.23940700926784014</v>
      </c>
      <c r="M1487" s="15">
        <f t="shared" si="142"/>
        <v>0.0014134237382859016</v>
      </c>
      <c r="N1487" s="19">
        <f t="shared" si="143"/>
        <v>0.0020481433680421693</v>
      </c>
    </row>
    <row r="1488" spans="1:14" ht="15.75" hidden="1" outlineLevel="1">
      <c r="A1488" s="13">
        <v>0.6932000000000003</v>
      </c>
      <c r="B1488" s="1">
        <v>528</v>
      </c>
      <c r="C1488" s="11">
        <f t="shared" si="147"/>
        <v>532.4766864890812</v>
      </c>
      <c r="D1488" s="10"/>
      <c r="E1488" s="10">
        <f t="shared" si="139"/>
        <v>4.625525143226889</v>
      </c>
      <c r="F1488" s="10">
        <f t="shared" si="144"/>
        <v>1.2879991449114863</v>
      </c>
      <c r="G1488" s="12">
        <f t="shared" si="140"/>
        <v>4.476686489081203</v>
      </c>
      <c r="H1488" s="13">
        <f aca="true" t="shared" si="148" ref="H1488:H1551">POWER(K1488,(1/3.833))</f>
        <v>0.6922079365670811</v>
      </c>
      <c r="I1488">
        <f t="shared" si="141"/>
        <v>1.1737688185761674</v>
      </c>
      <c r="J1488">
        <f t="shared" si="145"/>
        <v>4.0961250834196195</v>
      </c>
      <c r="K1488">
        <f t="shared" si="146"/>
        <v>0.24413316967487658</v>
      </c>
      <c r="M1488" s="15">
        <f t="shared" si="142"/>
        <v>0.0009920634329191325</v>
      </c>
      <c r="N1488" s="19">
        <f t="shared" si="143"/>
        <v>0.0014311359390062493</v>
      </c>
    </row>
    <row r="1489" spans="1:14" ht="15.75" hidden="1" outlineLevel="1">
      <c r="A1489" s="13">
        <v>0.6963000000000003</v>
      </c>
      <c r="B1489" s="1">
        <v>527</v>
      </c>
      <c r="C1489" s="11">
        <f t="shared" si="147"/>
        <v>531.6195098104149</v>
      </c>
      <c r="D1489" s="10"/>
      <c r="E1489" s="10">
        <f t="shared" si="139"/>
        <v>4.5470873900647195</v>
      </c>
      <c r="F1489" s="10">
        <f t="shared" si="144"/>
        <v>1.2661268132282455</v>
      </c>
      <c r="G1489" s="12">
        <f t="shared" si="140"/>
        <v>4.619509810414911</v>
      </c>
      <c r="H1489" s="13">
        <f t="shared" si="148"/>
        <v>0.6957259824501448</v>
      </c>
      <c r="I1489">
        <f t="shared" si="141"/>
        <v>1.1482521051288594</v>
      </c>
      <c r="J1489">
        <f t="shared" si="145"/>
        <v>4.017300254175726</v>
      </c>
      <c r="K1489">
        <f t="shared" si="146"/>
        <v>0.24892339051843687</v>
      </c>
      <c r="M1489" s="15">
        <f t="shared" si="142"/>
        <v>0.0005740175498554212</v>
      </c>
      <c r="N1489" s="19">
        <f t="shared" si="143"/>
        <v>0.0008243825216938403</v>
      </c>
    </row>
    <row r="1490" spans="1:14" ht="15.75" hidden="1" outlineLevel="1">
      <c r="A1490" s="13">
        <v>0.6994000000000002</v>
      </c>
      <c r="B1490" s="1">
        <v>526</v>
      </c>
      <c r="C1490" s="11">
        <f t="shared" si="147"/>
        <v>530.7620253650127</v>
      </c>
      <c r="D1490" s="10"/>
      <c r="E1490" s="10">
        <f t="shared" si="139"/>
        <v>4.470319374031942</v>
      </c>
      <c r="F1490" s="10">
        <f t="shared" si="144"/>
        <v>1.2442466283493934</v>
      </c>
      <c r="G1490" s="12">
        <f t="shared" si="140"/>
        <v>4.762025365012732</v>
      </c>
      <c r="H1490" s="13">
        <f t="shared" si="148"/>
        <v>0.6992401930484022</v>
      </c>
      <c r="I1490">
        <f t="shared" si="141"/>
        <v>1.1227353916815515</v>
      </c>
      <c r="J1490">
        <f t="shared" si="145"/>
        <v>3.940461330864654</v>
      </c>
      <c r="K1490">
        <f t="shared" si="146"/>
        <v>0.2537773920447458</v>
      </c>
      <c r="M1490" s="15">
        <f t="shared" si="142"/>
        <v>0.00015980695159800717</v>
      </c>
      <c r="N1490" s="19">
        <f t="shared" si="143"/>
        <v>0.0002284914949928612</v>
      </c>
    </row>
    <row r="1491" spans="1:14" ht="15.75" hidden="1" outlineLevel="1">
      <c r="A1491" s="13">
        <v>0.7025</v>
      </c>
      <c r="B1491" s="1">
        <v>525</v>
      </c>
      <c r="C1491" s="11">
        <f t="shared" si="147"/>
        <v>529.9041435122305</v>
      </c>
      <c r="D1491" s="10"/>
      <c r="E1491" s="10">
        <f t="shared" si="139"/>
        <v>4.395178384537429</v>
      </c>
      <c r="F1491" s="10">
        <f t="shared" si="144"/>
        <v>1.222356302940302</v>
      </c>
      <c r="G1491" s="12">
        <f t="shared" si="140"/>
        <v>4.904143512230462</v>
      </c>
      <c r="H1491" s="13">
        <f t="shared" si="148"/>
        <v>0.70275004224315</v>
      </c>
      <c r="I1491">
        <f t="shared" si="141"/>
        <v>1.0972186782342435</v>
      </c>
      <c r="J1491">
        <f t="shared" si="145"/>
        <v>3.865558280744032</v>
      </c>
      <c r="K1491">
        <f t="shared" si="146"/>
        <v>0.25869484492871825</v>
      </c>
      <c r="M1491" s="15">
        <f t="shared" si="142"/>
        <v>-0.0002500422431499505</v>
      </c>
      <c r="N1491" s="19">
        <f t="shared" si="143"/>
        <v>-0.0003559320187187907</v>
      </c>
    </row>
    <row r="1492" spans="1:14" ht="15.75" hidden="1" outlineLevel="1">
      <c r="A1492" s="13">
        <v>0.7056000000000002</v>
      </c>
      <c r="B1492" s="1">
        <v>524</v>
      </c>
      <c r="C1492" s="11">
        <f t="shared" si="147"/>
        <v>529.0457732310157</v>
      </c>
      <c r="D1492" s="10"/>
      <c r="E1492" s="10">
        <f t="shared" si="139"/>
        <v>4.321622985197715</v>
      </c>
      <c r="F1492" s="10">
        <f t="shared" si="144"/>
        <v>1.2004535144428592</v>
      </c>
      <c r="G1492" s="12">
        <f t="shared" si="140"/>
        <v>5.045773231015687</v>
      </c>
      <c r="H1492" s="13">
        <f t="shared" si="148"/>
        <v>0.706254998964241</v>
      </c>
      <c r="I1492">
        <f t="shared" si="141"/>
        <v>1.0717019647869355</v>
      </c>
      <c r="J1492">
        <f t="shared" si="145"/>
        <v>3.7925423315920734</v>
      </c>
      <c r="K1492">
        <f t="shared" si="146"/>
        <v>0.2636753693346936</v>
      </c>
      <c r="M1492" s="15">
        <f t="shared" si="142"/>
        <v>-0.000654998964240816</v>
      </c>
      <c r="N1492" s="19">
        <f t="shared" si="143"/>
        <v>-0.0009282865139467345</v>
      </c>
    </row>
    <row r="1493" spans="1:14" ht="15.75" hidden="1" outlineLevel="1">
      <c r="A1493" s="13">
        <v>0.7087000000000002</v>
      </c>
      <c r="B1493" s="1">
        <v>523</v>
      </c>
      <c r="C1493" s="11">
        <f t="shared" si="147"/>
        <v>528.186822047769</v>
      </c>
      <c r="D1493" s="10"/>
      <c r="E1493" s="10">
        <f t="shared" si="139"/>
        <v>4.2496129704492525</v>
      </c>
      <c r="F1493" s="10">
        <f t="shared" si="144"/>
        <v>1.178535903234729</v>
      </c>
      <c r="G1493" s="12">
        <f t="shared" si="140"/>
        <v>5.186822047769056</v>
      </c>
      <c r="H1493" s="13">
        <f t="shared" si="148"/>
        <v>0.7097545275090524</v>
      </c>
      <c r="I1493">
        <f t="shared" si="141"/>
        <v>1.0461852513396275</v>
      </c>
      <c r="J1493">
        <f t="shared" si="145"/>
        <v>3.721365939950133</v>
      </c>
      <c r="K1493">
        <f t="shared" si="146"/>
        <v>0.2687185340373702</v>
      </c>
      <c r="M1493" s="15">
        <f t="shared" si="142"/>
        <v>-0.0010545275090522166</v>
      </c>
      <c r="N1493" s="19">
        <f t="shared" si="143"/>
        <v>-0.0014879744730523724</v>
      </c>
    </row>
    <row r="1494" spans="1:14" ht="15.75" hidden="1" outlineLevel="1">
      <c r="A1494" s="13">
        <v>0.7118000000000002</v>
      </c>
      <c r="B1494" s="1">
        <v>522</v>
      </c>
      <c r="C1494" s="11">
        <f t="shared" si="147"/>
        <v>527.327195961171</v>
      </c>
      <c r="D1494" s="10"/>
      <c r="E1494" s="10">
        <f t="shared" si="139"/>
        <v>4.179109323819346</v>
      </c>
      <c r="F1494" s="10">
        <f t="shared" si="144"/>
        <v>1.156601070711176</v>
      </c>
      <c r="G1494" s="12">
        <f t="shared" si="140"/>
        <v>5.3271959611710145</v>
      </c>
      <c r="H1494" s="13">
        <f t="shared" si="148"/>
        <v>0.7132480878754904</v>
      </c>
      <c r="I1494">
        <f t="shared" si="141"/>
        <v>1.0206685378923195</v>
      </c>
      <c r="J1494">
        <f t="shared" si="145"/>
        <v>3.651982760165349</v>
      </c>
      <c r="K1494">
        <f t="shared" si="146"/>
        <v>0.27382385560733685</v>
      </c>
      <c r="M1494" s="15">
        <f t="shared" si="142"/>
        <v>-0.0014480878754902227</v>
      </c>
      <c r="N1494" s="19">
        <f t="shared" si="143"/>
        <v>-0.0020344027472467296</v>
      </c>
    </row>
    <row r="1495" spans="1:14" ht="15.75" hidden="1" outlineLevel="1">
      <c r="A1495" s="13">
        <v>0.7149000000000002</v>
      </c>
      <c r="B1495" s="1">
        <v>521</v>
      </c>
      <c r="C1495" s="11">
        <f t="shared" si="147"/>
        <v>526.4667993637884</v>
      </c>
      <c r="D1495" s="10"/>
      <c r="E1495" s="10">
        <f t="shared" si="139"/>
        <v>4.110074177785652</v>
      </c>
      <c r="F1495" s="10">
        <f t="shared" si="144"/>
        <v>1.1346465772847263</v>
      </c>
      <c r="G1495" s="12">
        <f t="shared" si="140"/>
        <v>5.466799363788368</v>
      </c>
      <c r="H1495" s="13">
        <f t="shared" si="148"/>
        <v>0.7167351361088187</v>
      </c>
      <c r="I1495">
        <f t="shared" si="141"/>
        <v>0.9951518244450115</v>
      </c>
      <c r="J1495">
        <f t="shared" si="145"/>
        <v>3.5843476142132333</v>
      </c>
      <c r="K1495">
        <f t="shared" si="146"/>
        <v>0.27899079766556084</v>
      </c>
      <c r="M1495" s="15">
        <f t="shared" si="142"/>
        <v>-0.0018351361088184692</v>
      </c>
      <c r="N1495" s="19">
        <f t="shared" si="143"/>
        <v>-0.0025669829470114265</v>
      </c>
    </row>
    <row r="1496" spans="1:14" ht="15.75" hidden="1" outlineLevel="1">
      <c r="A1496" s="13">
        <v>0.7180000000000002</v>
      </c>
      <c r="B1496" s="1">
        <v>520</v>
      </c>
      <c r="C1496" s="11">
        <f t="shared" si="147"/>
        <v>525.6055349602607</v>
      </c>
      <c r="D1496" s="10"/>
      <c r="E1496" s="10">
        <f t="shared" si="139"/>
        <v>4.04247077515712</v>
      </c>
      <c r="F1496" s="10">
        <f t="shared" si="144"/>
        <v>1.112669940297543</v>
      </c>
      <c r="G1496" s="12">
        <f t="shared" si="140"/>
        <v>5.605534960260684</v>
      </c>
      <c r="H1496" s="13">
        <f t="shared" si="148"/>
        <v>0.720215124662048</v>
      </c>
      <c r="I1496">
        <f t="shared" si="141"/>
        <v>0.9696351109977035</v>
      </c>
      <c r="J1496">
        <f t="shared" si="145"/>
        <v>3.5184164622805385</v>
      </c>
      <c r="K1496">
        <f t="shared" si="146"/>
        <v>0.2842187702111387</v>
      </c>
      <c r="M1496" s="15">
        <f t="shared" si="142"/>
        <v>-0.0022151246620477627</v>
      </c>
      <c r="N1496" s="19">
        <f t="shared" si="143"/>
        <v>-0.003085131841292148</v>
      </c>
    </row>
    <row r="1497" spans="1:14" ht="15.75" hidden="1" outlineLevel="1">
      <c r="A1497" s="13">
        <v>0.7211000000000002</v>
      </c>
      <c r="B1497" s="1">
        <v>519</v>
      </c>
      <c r="C1497" s="11">
        <f t="shared" si="147"/>
        <v>524.7433036818519</v>
      </c>
      <c r="D1497" s="10"/>
      <c r="E1497" s="10">
        <f t="shared" si="139"/>
        <v>3.976263431912465</v>
      </c>
      <c r="F1497" s="10">
        <f t="shared" si="144"/>
        <v>1.0906686318410792</v>
      </c>
      <c r="G1497" s="12">
        <f t="shared" si="140"/>
        <v>5.7433036818518985</v>
      </c>
      <c r="H1497" s="13">
        <f t="shared" si="148"/>
        <v>0.7236875027695789</v>
      </c>
      <c r="I1497">
        <f t="shared" si="141"/>
        <v>0.9441183975503956</v>
      </c>
      <c r="J1497">
        <f t="shared" si="145"/>
        <v>3.454146374089267</v>
      </c>
      <c r="K1497">
        <f t="shared" si="146"/>
        <v>0.2895071290265352</v>
      </c>
      <c r="M1497" s="15">
        <f t="shared" si="142"/>
        <v>-0.0025875027695787534</v>
      </c>
      <c r="N1497" s="19">
        <f t="shared" si="143"/>
        <v>-0.003588271764774307</v>
      </c>
    </row>
    <row r="1498" spans="1:14" ht="15.75" hidden="1" outlineLevel="1">
      <c r="A1498" s="13">
        <v>0.7242000000000002</v>
      </c>
      <c r="B1498" s="1">
        <v>518</v>
      </c>
      <c r="C1498" s="11">
        <f t="shared" si="147"/>
        <v>523.8800045971417</v>
      </c>
      <c r="D1498" s="10"/>
      <c r="E1498" s="10">
        <f t="shared" si="139"/>
        <v>3.9114175014352193</v>
      </c>
      <c r="F1498" s="10">
        <f t="shared" si="144"/>
        <v>1.0686400764772055</v>
      </c>
      <c r="G1498" s="12">
        <f t="shared" si="140"/>
        <v>5.880004597141692</v>
      </c>
      <c r="H1498" s="13">
        <f t="shared" si="148"/>
        <v>0.7271517168337462</v>
      </c>
      <c r="I1498">
        <f t="shared" si="141"/>
        <v>0.9186016841030876</v>
      </c>
      <c r="J1498">
        <f t="shared" si="145"/>
        <v>3.391495500943131</v>
      </c>
      <c r="K1498">
        <f t="shared" si="146"/>
        <v>0.2948551751644409</v>
      </c>
      <c r="M1498" s="15">
        <f t="shared" si="142"/>
        <v>-0.0029517168337460653</v>
      </c>
      <c r="N1498" s="19">
        <f t="shared" si="143"/>
        <v>-0.004075831032513207</v>
      </c>
    </row>
    <row r="1499" spans="1:14" ht="15.75" hidden="1" outlineLevel="1">
      <c r="A1499" s="13">
        <v>0.7273000000000002</v>
      </c>
      <c r="B1499" s="1">
        <v>517</v>
      </c>
      <c r="C1499" s="11">
        <f t="shared" si="147"/>
        <v>523.0155348186114</v>
      </c>
      <c r="D1499" s="10"/>
      <c r="E1499" s="10">
        <f t="shared" si="139"/>
        <v>3.8478993400871526</v>
      </c>
      <c r="F1499" s="10">
        <f t="shared" si="144"/>
        <v>1.0465816488545907</v>
      </c>
      <c r="G1499" s="12">
        <f t="shared" si="140"/>
        <v>6.0155348186114</v>
      </c>
      <c r="H1499" s="13">
        <f t="shared" si="148"/>
        <v>0.7306072108238603</v>
      </c>
      <c r="I1499">
        <f t="shared" si="141"/>
        <v>0.8930849706557796</v>
      </c>
      <c r="J1499">
        <f t="shared" si="145"/>
        <v>3.33042304847828</v>
      </c>
      <c r="K1499">
        <f t="shared" si="146"/>
        <v>0.3002621545202538</v>
      </c>
      <c r="M1499" s="15">
        <f t="shared" si="142"/>
        <v>-0.003307210823860096</v>
      </c>
      <c r="N1499" s="19">
        <f t="shared" si="143"/>
        <v>-0.004547244361144088</v>
      </c>
    </row>
    <row r="1500" spans="1:14" ht="15.75" hidden="1" outlineLevel="1">
      <c r="A1500" s="13">
        <v>0.7304000000000002</v>
      </c>
      <c r="B1500" s="1">
        <v>516</v>
      </c>
      <c r="C1500" s="11">
        <f t="shared" si="147"/>
        <v>522.1497894048651</v>
      </c>
      <c r="D1500" s="10"/>
      <c r="E1500" s="10">
        <f t="shared" si="139"/>
        <v>3.7856762740645866</v>
      </c>
      <c r="F1500" s="10">
        <f t="shared" si="144"/>
        <v>1.0244906712137067</v>
      </c>
      <c r="G1500" s="12">
        <f t="shared" si="140"/>
        <v>6.149789404865146</v>
      </c>
      <c r="H1500" s="13">
        <f t="shared" si="148"/>
        <v>0.7340534266873002</v>
      </c>
      <c r="I1500">
        <f t="shared" si="141"/>
        <v>0.8675682572084716</v>
      </c>
      <c r="J1500">
        <f t="shared" si="145"/>
        <v>3.2708892501005393</v>
      </c>
      <c r="K1500">
        <f t="shared" si="146"/>
        <v>0.30572725749404767</v>
      </c>
      <c r="M1500" s="15">
        <f t="shared" si="142"/>
        <v>-0.0036534266873000654</v>
      </c>
      <c r="N1500" s="19">
        <f t="shared" si="143"/>
        <v>-0.005001953295865368</v>
      </c>
    </row>
    <row r="1501" spans="1:14" ht="15.75" hidden="1" outlineLevel="1">
      <c r="A1501" s="13">
        <v>0.7335000000000002</v>
      </c>
      <c r="B1501" s="1">
        <v>515</v>
      </c>
      <c r="C1501" s="11">
        <f t="shared" si="147"/>
        <v>521.2826612582063</v>
      </c>
      <c r="D1501" s="10"/>
      <c r="E1501" s="10">
        <f t="shared" si="139"/>
        <v>3.724716567484551</v>
      </c>
      <c r="F1501" s="10">
        <f t="shared" si="144"/>
        <v>1.0023644107733163</v>
      </c>
      <c r="G1501" s="12">
        <f t="shared" si="140"/>
        <v>6.2826612582063035</v>
      </c>
      <c r="H1501" s="13">
        <f t="shared" si="148"/>
        <v>0.7374898047721596</v>
      </c>
      <c r="I1501">
        <f t="shared" si="141"/>
        <v>0.8420515437611636</v>
      </c>
      <c r="J1501">
        <f t="shared" si="145"/>
        <v>3.212855341091869</v>
      </c>
      <c r="K1501">
        <f t="shared" si="146"/>
        <v>0.3112496187457217</v>
      </c>
      <c r="M1501" s="15">
        <f t="shared" si="142"/>
        <v>-0.003989804772159489</v>
      </c>
      <c r="N1501" s="19">
        <f t="shared" si="143"/>
        <v>-0.005439406642344224</v>
      </c>
    </row>
    <row r="1502" spans="1:14" ht="15.75" hidden="1" outlineLevel="1">
      <c r="A1502" s="13">
        <v>0.7366000000000001</v>
      </c>
      <c r="B1502" s="1">
        <v>514</v>
      </c>
      <c r="C1502" s="11">
        <f t="shared" si="147"/>
        <v>520.414041017271</v>
      </c>
      <c r="D1502" s="10"/>
      <c r="E1502" s="10">
        <f t="shared" si="139"/>
        <v>3.664989391650242</v>
      </c>
      <c r="F1502" s="10">
        <f t="shared" si="144"/>
        <v>0.980200076990839</v>
      </c>
      <c r="G1502" s="12">
        <f t="shared" si="140"/>
        <v>6.414041017270961</v>
      </c>
      <c r="H1502" s="13">
        <f t="shared" si="148"/>
        <v>0.7409157842609027</v>
      </c>
      <c r="I1502">
        <f t="shared" si="141"/>
        <v>0.8165348303138557</v>
      </c>
      <c r="J1502">
        <f t="shared" si="145"/>
        <v>3.1562835333691845</v>
      </c>
      <c r="K1502">
        <f t="shared" si="146"/>
        <v>0.31682831704683606</v>
      </c>
      <c r="M1502" s="15">
        <f t="shared" si="142"/>
        <v>-0.004315784260902511</v>
      </c>
      <c r="N1502" s="19">
        <f t="shared" si="143"/>
        <v>-0.005859060902664282</v>
      </c>
    </row>
    <row r="1503" spans="1:14" ht="15.75" hidden="1" outlineLevel="1">
      <c r="A1503" s="13">
        <v>0.7397000000000001</v>
      </c>
      <c r="B1503" s="1">
        <v>513</v>
      </c>
      <c r="C1503" s="11">
        <f t="shared" si="147"/>
        <v>519.5438169443987</v>
      </c>
      <c r="D1503" s="10"/>
      <c r="E1503" s="10">
        <f t="shared" si="139"/>
        <v>3.6064647954474505</v>
      </c>
      <c r="F1503" s="10">
        <f t="shared" si="144"/>
        <v>0.9579948186884076</v>
      </c>
      <c r="G1503" s="12">
        <f t="shared" si="140"/>
        <v>6.5438169443987135</v>
      </c>
      <c r="H1503" s="13">
        <f t="shared" si="148"/>
        <v>0.7443308036144368</v>
      </c>
      <c r="I1503">
        <f t="shared" si="141"/>
        <v>0.7910181168665477</v>
      </c>
      <c r="J1503">
        <f t="shared" si="145"/>
        <v>3.1011369908790996</v>
      </c>
      <c r="K1503">
        <f t="shared" si="146"/>
        <v>0.32246237523242194</v>
      </c>
      <c r="M1503" s="15">
        <f t="shared" si="142"/>
        <v>-0.004630803614436685</v>
      </c>
      <c r="N1503" s="19">
        <f t="shared" si="143"/>
        <v>-0.006260380714393246</v>
      </c>
    </row>
    <row r="1504" spans="1:14" ht="15.75" hidden="1" outlineLevel="1">
      <c r="A1504" s="13">
        <v>0.7428000000000001</v>
      </c>
      <c r="B1504" s="1">
        <v>512</v>
      </c>
      <c r="C1504" s="11">
        <f t="shared" si="147"/>
        <v>518.6718748073945</v>
      </c>
      <c r="D1504" s="10"/>
      <c r="E1504" s="10">
        <f t="shared" si="139"/>
        <v>3.549113676825827</v>
      </c>
      <c r="F1504" s="10">
        <f t="shared" si="144"/>
        <v>0.9357457210358381</v>
      </c>
      <c r="G1504" s="12">
        <f t="shared" si="140"/>
        <v>6.671874807394488</v>
      </c>
      <c r="H1504" s="13">
        <f t="shared" si="148"/>
        <v>0.747734301025967</v>
      </c>
      <c r="I1504">
        <f t="shared" si="141"/>
        <v>0.7655014034192397</v>
      </c>
      <c r="J1504">
        <f t="shared" si="145"/>
        <v>3.047379805612571</v>
      </c>
      <c r="K1504">
        <f t="shared" si="146"/>
        <v>0.3281507602558206</v>
      </c>
      <c r="M1504" s="15">
        <f t="shared" si="142"/>
        <v>-0.004934301025966925</v>
      </c>
      <c r="N1504" s="19">
        <f t="shared" si="143"/>
        <v>-0.006642839291824076</v>
      </c>
    </row>
    <row r="1505" spans="1:14" ht="15.75" hidden="1" outlineLevel="1">
      <c r="A1505" s="13">
        <v>0.7459000000000001</v>
      </c>
      <c r="B1505" s="1">
        <v>511</v>
      </c>
      <c r="C1505" s="11">
        <f t="shared" si="147"/>
        <v>517.7980977553146</v>
      </c>
      <c r="D1505" s="10"/>
      <c r="E1505" s="10">
        <f t="shared" si="139"/>
        <v>3.492907755320912</v>
      </c>
      <c r="F1505" s="10">
        <f t="shared" si="144"/>
        <v>0.9134498023810819</v>
      </c>
      <c r="G1505" s="12">
        <f t="shared" si="140"/>
        <v>6.798097755314643</v>
      </c>
      <c r="H1505" s="13">
        <f t="shared" si="148"/>
        <v>0.7511257148839438</v>
      </c>
      <c r="I1505">
        <f t="shared" si="141"/>
        <v>0.7399846899719317</v>
      </c>
      <c r="J1505">
        <f t="shared" si="145"/>
        <v>2.994976974223832</v>
      </c>
      <c r="K1505">
        <f t="shared" si="146"/>
        <v>0.3338923833493433</v>
      </c>
      <c r="M1505" s="15">
        <f t="shared" si="142"/>
        <v>-0.005225714883943633</v>
      </c>
      <c r="N1505" s="19">
        <f t="shared" si="143"/>
        <v>-0.007005918868405459</v>
      </c>
    </row>
    <row r="1506" spans="1:14" ht="15.75" hidden="1" outlineLevel="1">
      <c r="A1506" s="13">
        <v>0.7490000000000001</v>
      </c>
      <c r="B1506" s="1">
        <v>510</v>
      </c>
      <c r="C1506" s="11">
        <f t="shared" si="147"/>
        <v>516.9223661878774</v>
      </c>
      <c r="D1506" s="10"/>
      <c r="E1506" s="10">
        <f t="shared" si="139"/>
        <v>3.4378195455748215</v>
      </c>
      <c r="F1506" s="10">
        <f t="shared" si="144"/>
        <v>0.8911040109180248</v>
      </c>
      <c r="G1506" s="12">
        <f t="shared" si="140"/>
        <v>6.922366187877401</v>
      </c>
      <c r="H1506" s="13">
        <f t="shared" si="148"/>
        <v>0.754504484243378</v>
      </c>
      <c r="I1506">
        <f t="shared" si="141"/>
        <v>0.7144679765246237</v>
      </c>
      <c r="J1506">
        <f t="shared" si="145"/>
        <v>2.9438943752383824</v>
      </c>
      <c r="K1506">
        <f t="shared" si="146"/>
        <v>0.3396861002932637</v>
      </c>
      <c r="M1506" s="15">
        <f t="shared" si="142"/>
        <v>-0.005504484243377905</v>
      </c>
      <c r="N1506" s="19">
        <f t="shared" si="143"/>
        <v>-0.007349111139356348</v>
      </c>
    </row>
    <row r="1507" spans="1:14" ht="15.75" hidden="1" outlineLevel="1">
      <c r="A1507" s="13">
        <v>0.7521000000000001</v>
      </c>
      <c r="B1507" s="1">
        <v>509</v>
      </c>
      <c r="C1507" s="11">
        <f t="shared" si="147"/>
        <v>516.0445576180726</v>
      </c>
      <c r="D1507" s="10"/>
      <c r="E1507" s="10">
        <f t="shared" si="139"/>
        <v>3.383822331815363</v>
      </c>
      <c r="F1507" s="10">
        <f t="shared" si="144"/>
        <v>0.8687052211807257</v>
      </c>
      <c r="G1507" s="12">
        <f t="shared" si="140"/>
        <v>7.044557618072645</v>
      </c>
      <c r="H1507" s="13">
        <f t="shared" si="148"/>
        <v>0.7578700493047503</v>
      </c>
      <c r="I1507">
        <f t="shared" si="141"/>
        <v>0.6889512630773157</v>
      </c>
      <c r="J1507">
        <f t="shared" si="145"/>
        <v>2.8940987468351995</v>
      </c>
      <c r="K1507">
        <f t="shared" si="146"/>
        <v>0.34553071179535105</v>
      </c>
      <c r="M1507" s="15">
        <f t="shared" si="142"/>
        <v>-0.005770049304750224</v>
      </c>
      <c r="N1507" s="19">
        <f t="shared" si="143"/>
        <v>-0.0076719177034306925</v>
      </c>
    </row>
    <row r="1508" spans="1:14" ht="15.75" hidden="1" outlineLevel="1">
      <c r="A1508" s="13">
        <v>0.7552000000000001</v>
      </c>
      <c r="B1508" s="1">
        <v>508</v>
      </c>
      <c r="C1508" s="11">
        <f t="shared" si="147"/>
        <v>515.164546527508</v>
      </c>
      <c r="D1508" s="10"/>
      <c r="E1508" s="10">
        <f t="shared" si="139"/>
        <v>3.330890143255087</v>
      </c>
      <c r="F1508" s="10">
        <f t="shared" si="144"/>
        <v>0.8462502303523369</v>
      </c>
      <c r="G1508" s="12">
        <f t="shared" si="140"/>
        <v>7.164546527508037</v>
      </c>
      <c r="H1508" s="13">
        <f t="shared" si="148"/>
        <v>0.7612218518996975</v>
      </c>
      <c r="I1508">
        <f t="shared" si="141"/>
        <v>0.6634345496300077</v>
      </c>
      <c r="J1508">
        <f t="shared" si="145"/>
        <v>2.845557665188705</v>
      </c>
      <c r="K1508">
        <f t="shared" si="146"/>
        <v>0.35142496398282774</v>
      </c>
      <c r="M1508" s="15">
        <f t="shared" si="142"/>
        <v>-0.006021851899697395</v>
      </c>
      <c r="N1508" s="19">
        <f t="shared" si="143"/>
        <v>-0.007973850502777269</v>
      </c>
    </row>
    <row r="1509" spans="1:14" ht="15.75" hidden="1" outlineLevel="1">
      <c r="A1509" s="13">
        <v>0.7583000000000001</v>
      </c>
      <c r="B1509" s="1">
        <v>507</v>
      </c>
      <c r="C1509" s="11">
        <f t="shared" si="147"/>
        <v>514.2822042139982</v>
      </c>
      <c r="D1509" s="10"/>
      <c r="E1509" s="10">
        <f t="shared" si="139"/>
        <v>3.2789977303735665</v>
      </c>
      <c r="F1509" s="10">
        <f t="shared" si="144"/>
        <v>0.8237357543760686</v>
      </c>
      <c r="G1509" s="12">
        <f t="shared" si="140"/>
        <v>7.28220421399817</v>
      </c>
      <c r="H1509" s="13">
        <f t="shared" si="148"/>
        <v>0.7645593359826236</v>
      </c>
      <c r="I1509">
        <f t="shared" si="141"/>
        <v>0.6379178361826997</v>
      </c>
      <c r="J1509">
        <f t="shared" si="145"/>
        <v>2.798239523356378</v>
      </c>
      <c r="K1509">
        <f t="shared" si="146"/>
        <v>0.357367549008292</v>
      </c>
      <c r="M1509" s="15">
        <f t="shared" si="142"/>
        <v>-0.006259335982623515</v>
      </c>
      <c r="N1509" s="19">
        <f t="shared" si="143"/>
        <v>-0.008254432259822649</v>
      </c>
    </row>
    <row r="1510" spans="1:14" ht="15.75" hidden="1" outlineLevel="1">
      <c r="A1510" s="13">
        <v>0.7614000000000001</v>
      </c>
      <c r="B1510" s="1">
        <v>506</v>
      </c>
      <c r="C1510" s="11">
        <f t="shared" si="147"/>
        <v>513.3973986308582</v>
      </c>
      <c r="D1510" s="10"/>
      <c r="E1510" s="10">
        <f t="shared" si="139"/>
        <v>3.2281205420476833</v>
      </c>
      <c r="F1510" s="10">
        <f t="shared" si="144"/>
        <v>0.8011584238545091</v>
      </c>
      <c r="G1510" s="12">
        <f t="shared" si="140"/>
        <v>7.39739863085822</v>
      </c>
      <c r="H1510" s="13">
        <f t="shared" si="148"/>
        <v>0.7678819481273409</v>
      </c>
      <c r="I1510">
        <f t="shared" si="141"/>
        <v>0.6124011227353917</v>
      </c>
      <c r="J1510">
        <f t="shared" si="145"/>
        <v>2.7521135106982753</v>
      </c>
      <c r="K1510">
        <f t="shared" si="146"/>
        <v>0.3633571057707851</v>
      </c>
      <c r="M1510" s="15">
        <f t="shared" si="142"/>
        <v>-0.00648194812734082</v>
      </c>
      <c r="N1510" s="19">
        <f t="shared" si="143"/>
        <v>-0.008513196910087758</v>
      </c>
    </row>
    <row r="1511" spans="1:14" ht="15.75" hidden="1" outlineLevel="1">
      <c r="A1511" s="13">
        <v>0.7645000000000001</v>
      </c>
      <c r="B1511" s="1">
        <v>505</v>
      </c>
      <c r="C1511" s="11">
        <f t="shared" si="147"/>
        <v>512.5099942173277</v>
      </c>
      <c r="D1511" s="10"/>
      <c r="E1511" s="10">
        <f t="shared" si="139"/>
        <v>3.1782347034963543</v>
      </c>
      <c r="F1511" s="10">
        <f t="shared" si="144"/>
        <v>0.7785147797225772</v>
      </c>
      <c r="G1511" s="12">
        <f t="shared" si="140"/>
        <v>7.509994217327744</v>
      </c>
      <c r="H1511" s="13">
        <f t="shared" si="148"/>
        <v>0.7711891380278124</v>
      </c>
      <c r="I1511">
        <f t="shared" si="141"/>
        <v>0.5868844092880837</v>
      </c>
      <c r="J1511">
        <f t="shared" si="145"/>
        <v>2.707149592815052</v>
      </c>
      <c r="K1511">
        <f t="shared" si="146"/>
        <v>0.3693922207528036</v>
      </c>
      <c r="M1511" s="15">
        <f t="shared" si="142"/>
        <v>-0.006689138027812347</v>
      </c>
      <c r="N1511" s="19">
        <f t="shared" si="143"/>
        <v>-0.008749690029839564</v>
      </c>
    </row>
    <row r="1512" spans="1:14" ht="15.75" hidden="1" outlineLevel="1">
      <c r="A1512" s="13">
        <v>0.7676000000000001</v>
      </c>
      <c r="B1512" s="1">
        <v>504</v>
      </c>
      <c r="C1512" s="11">
        <f t="shared" si="147"/>
        <v>511.6198517194971</v>
      </c>
      <c r="D1512" s="10"/>
      <c r="E1512" s="10">
        <f t="shared" si="139"/>
        <v>3.129316995007516</v>
      </c>
      <c r="F1512" s="10">
        <f t="shared" si="144"/>
        <v>0.7558012686781601</v>
      </c>
      <c r="G1512" s="12">
        <f t="shared" si="140"/>
        <v>7.619851719497092</v>
      </c>
      <c r="H1512" s="13">
        <f t="shared" si="148"/>
        <v>0.7744803590020322</v>
      </c>
      <c r="I1512">
        <f t="shared" si="141"/>
        <v>0.5613676958407757</v>
      </c>
      <c r="J1512">
        <f t="shared" si="145"/>
        <v>2.6633184919914243</v>
      </c>
      <c r="K1512">
        <f t="shared" si="146"/>
        <v>0.3754714289736625</v>
      </c>
      <c r="M1512" s="15">
        <f t="shared" si="142"/>
        <v>-0.006880359002032099</v>
      </c>
      <c r="N1512" s="19">
        <f t="shared" si="143"/>
        <v>-0.00896346925746756</v>
      </c>
    </row>
    <row r="1513" spans="1:14" ht="15.75" hidden="1" outlineLevel="1">
      <c r="A1513" s="13">
        <v>0.7707</v>
      </c>
      <c r="B1513" s="1">
        <v>503</v>
      </c>
      <c r="C1513" s="11">
        <f t="shared" si="147"/>
        <v>510.7268280010618</v>
      </c>
      <c r="D1513" s="10"/>
      <c r="E1513" s="10">
        <f t="shared" si="139"/>
        <v>3.08134483141661</v>
      </c>
      <c r="F1513" s="10">
        <f t="shared" si="144"/>
        <v>0.7330142383531973</v>
      </c>
      <c r="G1513" s="12">
        <f t="shared" si="140"/>
        <v>7.72682800106179</v>
      </c>
      <c r="H1513" s="13">
        <f t="shared" si="148"/>
        <v>0.777755068498053</v>
      </c>
      <c r="I1513">
        <f t="shared" si="141"/>
        <v>0.5358509823934677</v>
      </c>
      <c r="J1513">
        <f t="shared" si="145"/>
        <v>2.6205916681323354</v>
      </c>
      <c r="K1513">
        <f t="shared" si="146"/>
        <v>0.38159321505921145</v>
      </c>
      <c r="M1513" s="15">
        <f t="shared" si="142"/>
        <v>-0.00705506849805293</v>
      </c>
      <c r="N1513" s="19">
        <f t="shared" si="143"/>
        <v>-0.009154104707477526</v>
      </c>
    </row>
    <row r="1514" spans="1:14" ht="15.75" hidden="1" outlineLevel="1">
      <c r="A1514" s="13">
        <v>0.7738</v>
      </c>
      <c r="B1514" s="1">
        <v>502</v>
      </c>
      <c r="C1514" s="11">
        <f t="shared" si="147"/>
        <v>509.8307758431748</v>
      </c>
      <c r="D1514" s="10"/>
      <c r="E1514" s="10">
        <f t="shared" si="139"/>
        <v>3.034296242307136</v>
      </c>
      <c r="F1514" s="10">
        <f t="shared" si="144"/>
        <v>0.7101499322065539</v>
      </c>
      <c r="G1514" s="12">
        <f t="shared" si="140"/>
        <v>7.83077584317482</v>
      </c>
      <c r="H1514" s="13">
        <f t="shared" si="148"/>
        <v>0.7810127286011377</v>
      </c>
      <c r="I1514">
        <f t="shared" si="141"/>
        <v>0.5103342689461597</v>
      </c>
      <c r="J1514">
        <f t="shared" si="145"/>
        <v>2.578941300179415</v>
      </c>
      <c r="K1514">
        <f t="shared" si="146"/>
        <v>0.3877560144274826</v>
      </c>
      <c r="M1514" s="15">
        <f t="shared" si="142"/>
        <v>-0.007212728601137641</v>
      </c>
      <c r="N1514" s="19">
        <f t="shared" si="143"/>
        <v>-0.009321179375985578</v>
      </c>
    </row>
    <row r="1515" spans="1:14" ht="15.75" hidden="1" outlineLevel="1">
      <c r="A1515" s="13">
        <v>0.7769</v>
      </c>
      <c r="B1515" s="1">
        <v>501</v>
      </c>
      <c r="C1515" s="11">
        <f t="shared" si="147"/>
        <v>508.93154373260205</v>
      </c>
      <c r="D1515" s="10"/>
      <c r="E1515" s="10">
        <f t="shared" si="139"/>
        <v>2.9881498529051025</v>
      </c>
      <c r="F1515" s="10">
        <f t="shared" si="144"/>
        <v>0.6872044841184496</v>
      </c>
      <c r="G1515" s="12">
        <f t="shared" si="140"/>
        <v>7.9315437326020515</v>
      </c>
      <c r="H1515" s="13">
        <f t="shared" si="148"/>
        <v>0.7842528065409929</v>
      </c>
      <c r="I1515">
        <f t="shared" si="141"/>
        <v>0.48481755549885175</v>
      </c>
      <c r="J1515">
        <f t="shared" si="145"/>
        <v>2.5383402679956335</v>
      </c>
      <c r="K1515">
        <f t="shared" si="146"/>
        <v>0.3939582145894241</v>
      </c>
      <c r="M1515" s="15">
        <f t="shared" si="142"/>
        <v>-0.007352806540992907</v>
      </c>
      <c r="N1515" s="19">
        <f t="shared" si="143"/>
        <v>-0.009464289536610769</v>
      </c>
    </row>
    <row r="1516" spans="1:14" ht="15.75" collapsed="1">
      <c r="A1516" s="13">
        <v>0.78</v>
      </c>
      <c r="B1516" s="1">
        <v>500</v>
      </c>
      <c r="C1516" s="11">
        <f t="shared" si="147"/>
        <v>508.028975637322</v>
      </c>
      <c r="D1516" s="10"/>
      <c r="E1516" s="10">
        <f t="shared" si="139"/>
        <v>2.942884865640397</v>
      </c>
      <c r="F1516" s="10">
        <f t="shared" si="144"/>
        <v>0.6641739126645068</v>
      </c>
      <c r="G1516" s="12">
        <f t="shared" si="140"/>
        <v>8.028975637321992</v>
      </c>
      <c r="H1516" s="13">
        <f t="shared" si="148"/>
        <v>0.7874747751980173</v>
      </c>
      <c r="I1516">
        <f t="shared" si="141"/>
        <v>0.4593008420515438</v>
      </c>
      <c r="J1516">
        <f t="shared" si="145"/>
        <v>2.4987621347063484</v>
      </c>
      <c r="K1516">
        <f t="shared" si="146"/>
        <v>0.40019815656343727</v>
      </c>
      <c r="M1516" s="15">
        <f t="shared" si="142"/>
        <v>-0.007474775198017314</v>
      </c>
      <c r="N1516" s="19">
        <f t="shared" si="143"/>
        <v>-0.009583045125663223</v>
      </c>
    </row>
    <row r="1517" spans="1:14" ht="15.75" hidden="1" outlineLevel="1">
      <c r="A1517" s="13">
        <v>0.782200000000002</v>
      </c>
      <c r="B1517" s="1">
        <v>499</v>
      </c>
      <c r="C1517" s="11">
        <f t="shared" si="147"/>
        <v>507.3863317253347</v>
      </c>
      <c r="D1517" s="10"/>
      <c r="E1517" s="10">
        <f t="shared" si="139"/>
        <v>2.9112849262197735</v>
      </c>
      <c r="F1517" s="10">
        <f t="shared" si="144"/>
        <v>0.6477757521136693</v>
      </c>
      <c r="G1517" s="12">
        <f t="shared" si="140"/>
        <v>8.386331725334685</v>
      </c>
      <c r="H1517" s="13">
        <f t="shared" si="148"/>
        <v>0.7906781136074839</v>
      </c>
      <c r="I1517">
        <f t="shared" si="141"/>
        <v>0.4337841286042358</v>
      </c>
      <c r="J1517">
        <f t="shared" si="145"/>
        <v>2.4601811294852514</v>
      </c>
      <c r="K1517">
        <f t="shared" si="146"/>
        <v>0.4064741364019941</v>
      </c>
      <c r="M1517" s="15">
        <f t="shared" si="142"/>
        <v>-0.008478113607481852</v>
      </c>
      <c r="N1517" s="19">
        <f t="shared" si="143"/>
        <v>-0.010838805430173652</v>
      </c>
    </row>
    <row r="1518" spans="1:14" ht="15.75" hidden="1" outlineLevel="1">
      <c r="A1518" s="13">
        <v>0.784400000000002</v>
      </c>
      <c r="B1518" s="1">
        <v>498</v>
      </c>
      <c r="C1518" s="11">
        <f t="shared" si="147"/>
        <v>506.7418678071572</v>
      </c>
      <c r="D1518" s="10"/>
      <c r="E1518" s="10">
        <f t="shared" si="139"/>
        <v>2.880111626705585</v>
      </c>
      <c r="F1518" s="10">
        <f t="shared" si="144"/>
        <v>0.6313311509864046</v>
      </c>
      <c r="G1518" s="12">
        <f t="shared" si="140"/>
        <v>8.741867807157178</v>
      </c>
      <c r="H1518" s="13">
        <f t="shared" si="148"/>
        <v>0.7938623074605596</v>
      </c>
      <c r="I1518">
        <f t="shared" si="141"/>
        <v>0.4082674151569278</v>
      </c>
      <c r="J1518">
        <f t="shared" si="145"/>
        <v>2.422572130774002</v>
      </c>
      <c r="K1518">
        <f t="shared" si="146"/>
        <v>0.412784406828169</v>
      </c>
      <c r="M1518" s="15">
        <f t="shared" si="142"/>
        <v>-0.00946230746055765</v>
      </c>
      <c r="N1518" s="19">
        <f t="shared" si="143"/>
        <v>-0.012063115069553322</v>
      </c>
    </row>
    <row r="1519" spans="1:14" ht="15.75" hidden="1" outlineLevel="1">
      <c r="A1519" s="13">
        <v>0.786600000000002</v>
      </c>
      <c r="B1519" s="1">
        <v>497</v>
      </c>
      <c r="C1519" s="11">
        <f t="shared" si="147"/>
        <v>506.0955235763245</v>
      </c>
      <c r="D1519" s="10"/>
      <c r="E1519" s="10">
        <f t="shared" si="139"/>
        <v>2.849358034443431</v>
      </c>
      <c r="F1519" s="10">
        <f t="shared" si="144"/>
        <v>0.6148385704599273</v>
      </c>
      <c r="G1519" s="12">
        <f t="shared" si="140"/>
        <v>9.095523576324524</v>
      </c>
      <c r="H1519" s="13">
        <f t="shared" si="148"/>
        <v>0.797026849601058</v>
      </c>
      <c r="I1519">
        <f t="shared" si="141"/>
        <v>0.38275070170961983</v>
      </c>
      <c r="J1519">
        <f t="shared" si="145"/>
        <v>2.385910649924632</v>
      </c>
      <c r="K1519">
        <f t="shared" si="146"/>
        <v>0.4191271789794764</v>
      </c>
      <c r="M1519" s="15">
        <f t="shared" si="142"/>
        <v>-0.010426849601055999</v>
      </c>
      <c r="N1519" s="19">
        <f t="shared" si="143"/>
        <v>-0.01325559318720566</v>
      </c>
    </row>
    <row r="1520" spans="1:14" ht="15.75" hidden="1" outlineLevel="1">
      <c r="A1520" s="13">
        <v>0.7888000000000019</v>
      </c>
      <c r="B1520" s="1">
        <v>496</v>
      </c>
      <c r="C1520" s="11">
        <f t="shared" si="147"/>
        <v>505.44723735842064</v>
      </c>
      <c r="D1520" s="10"/>
      <c r="E1520" s="10">
        <f aca="true" t="shared" si="149" ref="E1520:E1583">(1/(0.9674*A1520)^3.833)</f>
        <v>2.819017348376582</v>
      </c>
      <c r="F1520" s="10">
        <f t="shared" si="144"/>
        <v>0.5982964368058334</v>
      </c>
      <c r="G1520" s="12">
        <f aca="true" t="shared" si="150" ref="G1520:G1583">C1520-B1520</f>
        <v>9.447237358420637</v>
      </c>
      <c r="H1520" s="13">
        <f t="shared" si="148"/>
        <v>0.8001712405168149</v>
      </c>
      <c r="I1520">
        <f aca="true" t="shared" si="151" ref="I1520:I1583">(B1520-482)/39.19</f>
        <v>0.35723398826231184</v>
      </c>
      <c r="J1520">
        <f t="shared" si="145"/>
        <v>2.3501728152540498</v>
      </c>
      <c r="K1520">
        <f t="shared" si="146"/>
        <v>0.42550062425596635</v>
      </c>
      <c r="M1520" s="15">
        <f aca="true" t="shared" si="152" ref="M1520:M1583">A1520-H1520</f>
        <v>-0.01137124051681293</v>
      </c>
      <c r="N1520" s="19">
        <f aca="true" t="shared" si="153" ref="N1520:N1566">M1520/A1520</f>
        <v>-0.014415872866142118</v>
      </c>
    </row>
    <row r="1521" spans="1:14" ht="15.75" hidden="1" outlineLevel="1">
      <c r="A1521" s="13">
        <v>0.7910000000000019</v>
      </c>
      <c r="B1521" s="1">
        <v>495</v>
      </c>
      <c r="C1521" s="11">
        <f t="shared" si="147"/>
        <v>504.7969460589622</v>
      </c>
      <c r="D1521" s="10"/>
      <c r="E1521" s="10">
        <f t="shared" si="149"/>
        <v>2.7890828961902825</v>
      </c>
      <c r="F1521" s="10">
        <f aca="true" t="shared" si="154" ref="F1521:F1584">LN(E1521-1)</f>
        <v>0.5817031400602757</v>
      </c>
      <c r="G1521" s="12">
        <f t="shared" si="150"/>
        <v>9.796946058962192</v>
      </c>
      <c r="H1521" s="13">
        <f t="shared" si="148"/>
        <v>0.8032949888245757</v>
      </c>
      <c r="I1521">
        <f t="shared" si="151"/>
        <v>0.33171727481500385</v>
      </c>
      <c r="J1521">
        <f aca="true" t="shared" si="155" ref="J1521:J1584">(EXP(I1521)+1)*0.9674</f>
        <v>2.315335356500286</v>
      </c>
      <c r="K1521">
        <f aca="true" t="shared" si="156" ref="K1521:K1584">1/J1521</f>
        <v>0.4319028762690933</v>
      </c>
      <c r="M1521" s="15">
        <f t="shared" si="152"/>
        <v>-0.012294988824573805</v>
      </c>
      <c r="N1521" s="19">
        <f t="shared" si="153"/>
        <v>-0.015543601548133723</v>
      </c>
    </row>
    <row r="1522" spans="1:14" ht="15.75" hidden="1" outlineLevel="1">
      <c r="A1522" s="13">
        <v>0.7932000000000019</v>
      </c>
      <c r="B1522" s="1">
        <v>494</v>
      </c>
      <c r="C1522" s="11">
        <f t="shared" si="147"/>
        <v>504.1445851089481</v>
      </c>
      <c r="D1522" s="10"/>
      <c r="E1522" s="10">
        <f t="shared" si="149"/>
        <v>2.759548131525771</v>
      </c>
      <c r="F1522" s="10">
        <f t="shared" si="154"/>
        <v>0.5650570326345516</v>
      </c>
      <c r="G1522" s="12">
        <f t="shared" si="150"/>
        <v>10.144585108948093</v>
      </c>
      <c r="H1522" s="13">
        <f t="shared" si="148"/>
        <v>0.8063976117472887</v>
      </c>
      <c r="I1522">
        <f t="shared" si="151"/>
        <v>0.30620056136769586</v>
      </c>
      <c r="J1522">
        <f t="shared" si="155"/>
        <v>2.281375589670338</v>
      </c>
      <c r="K1522">
        <f t="shared" si="156"/>
        <v>0.43833203288744815</v>
      </c>
      <c r="M1522" s="15">
        <f t="shared" si="152"/>
        <v>-0.013197611747286841</v>
      </c>
      <c r="N1522" s="19">
        <f t="shared" si="153"/>
        <v>-0.01663844143631721</v>
      </c>
    </row>
    <row r="1523" spans="1:14" ht="15.75" hidden="1" outlineLevel="1">
      <c r="A1523" s="13">
        <v>0.7954000000000019</v>
      </c>
      <c r="B1523" s="1">
        <v>493</v>
      </c>
      <c r="C1523" s="11">
        <f t="shared" si="147"/>
        <v>503.4900884079425</v>
      </c>
      <c r="D1523" s="10"/>
      <c r="E1523" s="10">
        <f t="shared" si="149"/>
        <v>2.730406631262092</v>
      </c>
      <c r="F1523" s="10">
        <f t="shared" si="154"/>
        <v>0.5483564278627832</v>
      </c>
      <c r="G1523" s="12">
        <f t="shared" si="150"/>
        <v>10.490088407942494</v>
      </c>
      <c r="H1523" s="13">
        <f t="shared" si="148"/>
        <v>0.8094786355827017</v>
      </c>
      <c r="I1523">
        <f t="shared" si="151"/>
        <v>0.28068384792038786</v>
      </c>
      <c r="J1523">
        <f t="shared" si="155"/>
        <v>2.248271402269761</v>
      </c>
      <c r="K1523">
        <f t="shared" si="156"/>
        <v>0.44478615837502616</v>
      </c>
      <c r="M1523" s="15">
        <f t="shared" si="152"/>
        <v>-0.014078635582699839</v>
      </c>
      <c r="N1523" s="19">
        <f t="shared" si="153"/>
        <v>-0.017700069880185826</v>
      </c>
    </row>
    <row r="1524" spans="1:14" ht="15.75" hidden="1" outlineLevel="1">
      <c r="A1524" s="13">
        <v>0.7976000000000019</v>
      </c>
      <c r="B1524" s="1">
        <v>492</v>
      </c>
      <c r="C1524" s="11">
        <f t="shared" si="147"/>
        <v>502.8333882645556</v>
      </c>
      <c r="D1524" s="10"/>
      <c r="E1524" s="10">
        <f t="shared" si="149"/>
        <v>2.7016520928638794</v>
      </c>
      <c r="F1524" s="10">
        <f t="shared" si="154"/>
        <v>0.531599598483174</v>
      </c>
      <c r="G1524" s="12">
        <f t="shared" si="150"/>
        <v>10.833388264555595</v>
      </c>
      <c r="H1524" s="13">
        <f t="shared" si="148"/>
        <v>0.8125375961621771</v>
      </c>
      <c r="I1524">
        <f t="shared" si="151"/>
        <v>0.25516713447307987</v>
      </c>
      <c r="J1524">
        <f t="shared" si="155"/>
        <v>2.2160012389043855</v>
      </c>
      <c r="K1524">
        <f t="shared" si="156"/>
        <v>0.45126328561729984</v>
      </c>
      <c r="M1524" s="15">
        <f t="shared" si="152"/>
        <v>-0.01493759616217527</v>
      </c>
      <c r="N1524" s="19">
        <f t="shared" si="153"/>
        <v>-0.018728179741944878</v>
      </c>
    </row>
    <row r="1525" spans="1:14" ht="15.75" hidden="1" outlineLevel="1">
      <c r="A1525" s="13">
        <v>0.7998000000000018</v>
      </c>
      <c r="B1525" s="1">
        <v>491</v>
      </c>
      <c r="C1525" s="11">
        <f t="shared" si="147"/>
        <v>502.1744153341742</v>
      </c>
      <c r="D1525" s="10"/>
      <c r="E1525" s="10">
        <f t="shared" si="149"/>
        <v>2.6732783317933313</v>
      </c>
      <c r="F1525" s="10">
        <f t="shared" si="154"/>
        <v>0.5147847750490997</v>
      </c>
      <c r="G1525" s="12">
        <f t="shared" si="150"/>
        <v>11.174415334174228</v>
      </c>
      <c r="H1525" s="13">
        <f t="shared" si="148"/>
        <v>0.8155740392986552</v>
      </c>
      <c r="I1525">
        <f t="shared" si="151"/>
        <v>0.2296504210257719</v>
      </c>
      <c r="J1525">
        <f t="shared" si="155"/>
        <v>2.184544087244777</v>
      </c>
      <c r="K1525">
        <f t="shared" si="156"/>
        <v>0.45776141842998225</v>
      </c>
      <c r="M1525" s="15">
        <f t="shared" si="152"/>
        <v>-0.015774039298653397</v>
      </c>
      <c r="N1525" s="19">
        <f t="shared" si="153"/>
        <v>-0.019722479743252513</v>
      </c>
    </row>
    <row r="1526" spans="1:14" ht="15.75" hidden="1" outlineLevel="1">
      <c r="A1526" s="13">
        <v>0.8020000000000018</v>
      </c>
      <c r="B1526" s="1">
        <v>490</v>
      </c>
      <c r="C1526" s="11">
        <f t="shared" si="147"/>
        <v>501.51309855378577</v>
      </c>
      <c r="D1526" s="10"/>
      <c r="E1526" s="10">
        <f t="shared" si="149"/>
        <v>2.6452792789846407</v>
      </c>
      <c r="F1526" s="10">
        <f t="shared" si="154"/>
        <v>0.49791014426603086</v>
      </c>
      <c r="G1526" s="12">
        <f t="shared" si="150"/>
        <v>11.513098553785767</v>
      </c>
      <c r="H1526" s="13">
        <f t="shared" si="148"/>
        <v>0.8185875212227122</v>
      </c>
      <c r="I1526">
        <f t="shared" si="151"/>
        <v>0.2041337075784639</v>
      </c>
      <c r="J1526">
        <f t="shared" si="155"/>
        <v>2.153879464344314</v>
      </c>
      <c r="K1526">
        <f t="shared" si="156"/>
        <v>0.4642785339449907</v>
      </c>
      <c r="M1526" s="15">
        <f t="shared" si="152"/>
        <v>-0.016587521222710344</v>
      </c>
      <c r="N1526" s="19">
        <f t="shared" si="153"/>
        <v>-0.02068269479140936</v>
      </c>
    </row>
    <row r="1527" spans="1:14" ht="15.75" hidden="1" outlineLevel="1">
      <c r="A1527" s="13">
        <v>0.8042000000000018</v>
      </c>
      <c r="B1527" s="1">
        <v>489</v>
      </c>
      <c r="C1527" s="11">
        <f t="shared" si="147"/>
        <v>500.8493650737289</v>
      </c>
      <c r="D1527" s="10"/>
      <c r="E1527" s="10">
        <f t="shared" si="149"/>
        <v>2.6176489783792247</v>
      </c>
      <c r="F1527" s="10">
        <f t="shared" si="154"/>
        <v>0.4809738472500353</v>
      </c>
      <c r="G1527" s="12">
        <f t="shared" si="150"/>
        <v>11.849365073728904</v>
      </c>
      <c r="H1527" s="13">
        <f t="shared" si="148"/>
        <v>0.8215776090056939</v>
      </c>
      <c r="I1527">
        <f t="shared" si="151"/>
        <v>0.17861699413115592</v>
      </c>
      <c r="J1527">
        <f t="shared" si="155"/>
        <v>2.123987403301959</v>
      </c>
      <c r="K1527">
        <f t="shared" si="156"/>
        <v>0.47081258506778156</v>
      </c>
      <c r="M1527" s="15">
        <f t="shared" si="152"/>
        <v>-0.017377609005692074</v>
      </c>
      <c r="N1527" s="19">
        <f t="shared" si="153"/>
        <v>-0.021608566284123398</v>
      </c>
    </row>
    <row r="1528" spans="1:14" ht="15.75" hidden="1" outlineLevel="1">
      <c r="A1528" s="13">
        <v>0.8064000000000018</v>
      </c>
      <c r="B1528" s="1">
        <v>488</v>
      </c>
      <c r="C1528" s="11">
        <f t="shared" si="147"/>
        <v>500.18314018619265</v>
      </c>
      <c r="D1528" s="10"/>
      <c r="E1528" s="10">
        <f t="shared" si="149"/>
        <v>2.5903815845201184</v>
      </c>
      <c r="F1528" s="10">
        <f t="shared" si="154"/>
        <v>0.46397397770330867</v>
      </c>
      <c r="G1528" s="12">
        <f t="shared" si="150"/>
        <v>12.183140186192645</v>
      </c>
      <c r="H1528" s="13">
        <f t="shared" si="148"/>
        <v>0.8245438809689263</v>
      </c>
      <c r="I1528">
        <f t="shared" si="151"/>
        <v>0.15310028068384793</v>
      </c>
      <c r="J1528">
        <f t="shared" si="155"/>
        <v>2.094848440261054</v>
      </c>
      <c r="K1528">
        <f t="shared" si="156"/>
        <v>0.47736150299989377</v>
      </c>
      <c r="M1528" s="15">
        <f t="shared" si="152"/>
        <v>-0.018143880968924497</v>
      </c>
      <c r="N1528" s="19">
        <f t="shared" si="153"/>
        <v>-0.022499852392019418</v>
      </c>
    </row>
    <row r="1529" spans="1:14" ht="15.75" hidden="1" outlineLevel="1">
      <c r="A1529" s="13">
        <v>0.8086000000000018</v>
      </c>
      <c r="B1529" s="1">
        <v>487</v>
      </c>
      <c r="C1529" s="11">
        <f t="shared" si="147"/>
        <v>499.51434725027354</v>
      </c>
      <c r="D1529" s="10"/>
      <c r="E1529" s="10">
        <f t="shared" si="149"/>
        <v>2.5634713602039563</v>
      </c>
      <c r="F1529" s="10">
        <f t="shared" si="154"/>
        <v>0.4469085800018765</v>
      </c>
      <c r="G1529" s="12">
        <f t="shared" si="150"/>
        <v>12.514347250273545</v>
      </c>
      <c r="H1529" s="13">
        <f t="shared" si="148"/>
        <v>0.8274859270780452</v>
      </c>
      <c r="I1529">
        <f t="shared" si="151"/>
        <v>0.12758356723653994</v>
      </c>
      <c r="J1529">
        <f t="shared" si="155"/>
        <v>2.066443601735665</v>
      </c>
      <c r="K1529">
        <f t="shared" si="156"/>
        <v>0.48392319982024745</v>
      </c>
      <c r="M1529" s="15">
        <f t="shared" si="152"/>
        <v>-0.018885927078043485</v>
      </c>
      <c r="N1529" s="19">
        <f t="shared" si="153"/>
        <v>-0.02335632831813436</v>
      </c>
    </row>
    <row r="1530" spans="1:14" ht="15.75" hidden="1" outlineLevel="1">
      <c r="A1530" s="13">
        <v>0.8108000000000017</v>
      </c>
      <c r="B1530" s="1">
        <v>486</v>
      </c>
      <c r="C1530" s="11">
        <f t="shared" si="147"/>
        <v>498.842907613387</v>
      </c>
      <c r="D1530" s="10"/>
      <c r="E1530" s="10">
        <f t="shared" si="149"/>
        <v>2.5369126741890162</v>
      </c>
      <c r="F1530" s="10">
        <f t="shared" si="154"/>
        <v>0.4297756471902789</v>
      </c>
      <c r="G1530" s="12">
        <f t="shared" si="150"/>
        <v>12.842907613387013</v>
      </c>
      <c r="H1530" s="13">
        <f t="shared" si="148"/>
        <v>0.8304033493215217</v>
      </c>
      <c r="I1530">
        <f t="shared" si="151"/>
        <v>0.10206685378923196</v>
      </c>
      <c r="J1530">
        <f t="shared" si="155"/>
        <v>2.0387543922562177</v>
      </c>
      <c r="K1530">
        <f t="shared" si="156"/>
        <v>0.4904955711184687</v>
      </c>
      <c r="M1530" s="15">
        <f t="shared" si="152"/>
        <v>-0.01960334932151997</v>
      </c>
      <c r="N1530" s="19">
        <f t="shared" si="153"/>
        <v>-0.024177786533695025</v>
      </c>
    </row>
    <row r="1531" spans="1:14" ht="15.75" hidden="1" outlineLevel="1">
      <c r="A1531" s="13">
        <v>0.8130000000000017</v>
      </c>
      <c r="B1531" s="1">
        <v>485</v>
      </c>
      <c r="C1531" s="11">
        <f t="shared" si="147"/>
        <v>498.16874052881633</v>
      </c>
      <c r="D1531" s="10"/>
      <c r="E1531" s="10">
        <f t="shared" si="149"/>
        <v>2.510699998957828</v>
      </c>
      <c r="F1531" s="10">
        <f t="shared" si="154"/>
        <v>0.4125731188776817</v>
      </c>
      <c r="G1531" s="12">
        <f t="shared" si="150"/>
        <v>13.168740528816329</v>
      </c>
      <c r="H1531" s="13">
        <f t="shared" si="148"/>
        <v>0.8332957620725014</v>
      </c>
      <c r="I1531">
        <f t="shared" si="151"/>
        <v>0.07655014034192396</v>
      </c>
      <c r="J1531">
        <f t="shared" si="155"/>
        <v>2.0117627823264024</v>
      </c>
      <c r="K1531">
        <f t="shared" si="156"/>
        <v>0.49707649867326803</v>
      </c>
      <c r="M1531" s="15">
        <f t="shared" si="152"/>
        <v>-0.020295762072499723</v>
      </c>
      <c r="N1531" s="19">
        <f t="shared" si="153"/>
        <v>-0.024964036989544504</v>
      </c>
    </row>
    <row r="1532" spans="1:14" ht="15.75" hidden="1" outlineLevel="1">
      <c r="A1532" s="13">
        <v>0.8152000000000017</v>
      </c>
      <c r="B1532" s="1">
        <v>484</v>
      </c>
      <c r="C1532" s="11">
        <f t="shared" si="147"/>
        <v>497.49176306916564</v>
      </c>
      <c r="D1532" s="10"/>
      <c r="E1532" s="10">
        <f t="shared" si="149"/>
        <v>2.4848279085329263</v>
      </c>
      <c r="F1532" s="10">
        <f t="shared" si="154"/>
        <v>0.3952988790294886</v>
      </c>
      <c r="G1532" s="12">
        <f t="shared" si="150"/>
        <v>13.491763069165643</v>
      </c>
      <c r="H1532" s="13">
        <f t="shared" si="148"/>
        <v>0.836162792433126</v>
      </c>
      <c r="I1532">
        <f t="shared" si="151"/>
        <v>0.05103342689461598</v>
      </c>
      <c r="J1532">
        <f t="shared" si="155"/>
        <v>1.9854511966834796</v>
      </c>
      <c r="K1532">
        <f t="shared" si="156"/>
        <v>0.5036638531686961</v>
      </c>
      <c r="M1532" s="15">
        <f t="shared" si="152"/>
        <v>-0.020962792433124267</v>
      </c>
      <c r="N1532" s="19">
        <f t="shared" si="153"/>
        <v>-0.025714907302654837</v>
      </c>
    </row>
    <row r="1533" spans="1:14" ht="15.75" hidden="1" outlineLevel="1">
      <c r="A1533" s="13">
        <v>0.8174000000000017</v>
      </c>
      <c r="B1533" s="1">
        <v>483</v>
      </c>
      <c r="C1533" s="11">
        <f t="shared" si="147"/>
        <v>496.811890035468</v>
      </c>
      <c r="D1533" s="10"/>
      <c r="E1533" s="10">
        <f t="shared" si="149"/>
        <v>2.4592910763443214</v>
      </c>
      <c r="F1533" s="10">
        <f t="shared" si="154"/>
        <v>0.37795075364807446</v>
      </c>
      <c r="G1533" s="12">
        <f t="shared" si="150"/>
        <v>13.811890035468025</v>
      </c>
      <c r="H1533" s="13">
        <f t="shared" si="148"/>
        <v>0.8390040805605471</v>
      </c>
      <c r="I1533">
        <f t="shared" si="151"/>
        <v>0.02551671344730799</v>
      </c>
      <c r="J1533">
        <f t="shared" si="155"/>
        <v>1.95980250285436</v>
      </c>
      <c r="K1533">
        <f t="shared" si="156"/>
        <v>0.5102554969409148</v>
      </c>
      <c r="M1533" s="15">
        <f t="shared" si="152"/>
        <v>-0.021604080560545413</v>
      </c>
      <c r="N1533" s="19">
        <f t="shared" si="153"/>
        <v>-0.02643024291723192</v>
      </c>
    </row>
    <row r="1534" spans="1:14" ht="15.75" hidden="1" outlineLevel="1">
      <c r="A1534" s="13">
        <v>0.8196000000000017</v>
      </c>
      <c r="B1534" s="1">
        <v>482</v>
      </c>
      <c r="C1534" s="11">
        <f t="shared" si="147"/>
        <v>496.1290338616816</v>
      </c>
      <c r="D1534" s="10"/>
      <c r="E1534" s="10">
        <f t="shared" si="149"/>
        <v>2.4340842731473433</v>
      </c>
      <c r="F1534" s="10">
        <f t="shared" si="154"/>
        <v>0.36052650833584077</v>
      </c>
      <c r="G1534" s="12">
        <f t="shared" si="150"/>
        <v>14.129033861681592</v>
      </c>
      <c r="H1534" s="13">
        <f t="shared" si="148"/>
        <v>0.8418192799739034</v>
      </c>
      <c r="I1534">
        <f t="shared" si="151"/>
        <v>0</v>
      </c>
      <c r="J1534">
        <f t="shared" si="155"/>
        <v>1.9348</v>
      </c>
      <c r="K1534">
        <f t="shared" si="156"/>
        <v>0.5168492867479842</v>
      </c>
      <c r="M1534" s="15">
        <f t="shared" si="152"/>
        <v>-0.022219279973901718</v>
      </c>
      <c r="N1534" s="19">
        <f t="shared" si="153"/>
        <v>-0.02710990723999716</v>
      </c>
    </row>
    <row r="1535" spans="1:14" ht="15.75" hidden="1" outlineLevel="1">
      <c r="A1535" s="13">
        <v>0.8218000000000016</v>
      </c>
      <c r="B1535" s="1">
        <v>481</v>
      </c>
      <c r="C1535" s="11">
        <f t="shared" si="147"/>
        <v>495.44310451428714</v>
      </c>
      <c r="D1535" s="10"/>
      <c r="E1535" s="10">
        <f t="shared" si="149"/>
        <v>2.4092023649895347</v>
      </c>
      <c r="F1535" s="10">
        <f t="shared" si="154"/>
        <v>0.343023845733278</v>
      </c>
      <c r="G1535" s="12">
        <f t="shared" si="150"/>
        <v>14.443104514287143</v>
      </c>
      <c r="H1535" s="13">
        <f t="shared" si="148"/>
        <v>0.8446080578415804</v>
      </c>
      <c r="I1535">
        <f t="shared" si="151"/>
        <v>-0.02551671344730799</v>
      </c>
      <c r="J1535">
        <f t="shared" si="155"/>
        <v>1.9104274080408505</v>
      </c>
      <c r="K1535">
        <f t="shared" si="156"/>
        <v>0.5234430765550538</v>
      </c>
      <c r="M1535" s="15">
        <f t="shared" si="152"/>
        <v>-0.0228080578415788</v>
      </c>
      <c r="N1535" s="19">
        <f t="shared" si="153"/>
        <v>-0.027753781749304884</v>
      </c>
    </row>
    <row r="1536" spans="1:14" ht="15.75" hidden="1" outlineLevel="1">
      <c r="A1536" s="13">
        <v>0.8240000000000016</v>
      </c>
      <c r="B1536" s="1">
        <v>480</v>
      </c>
      <c r="C1536" s="11">
        <f t="shared" si="147"/>
        <v>494.75400938668037</v>
      </c>
      <c r="D1536" s="10"/>
      <c r="E1536" s="10">
        <f t="shared" si="149"/>
        <v>2.3846403112253127</v>
      </c>
      <c r="F1536" s="10">
        <f t="shared" si="154"/>
        <v>0.3254404028241987</v>
      </c>
      <c r="G1536" s="12">
        <f t="shared" si="150"/>
        <v>14.754009386680366</v>
      </c>
      <c r="H1536" s="13">
        <f t="shared" si="148"/>
        <v>0.8473700952481349</v>
      </c>
      <c r="I1536">
        <f t="shared" si="151"/>
        <v>-0.05103342689461598</v>
      </c>
      <c r="J1536">
        <f t="shared" si="155"/>
        <v>1.8866688570562797</v>
      </c>
      <c r="K1536">
        <f t="shared" si="156"/>
        <v>0.5300347203272725</v>
      </c>
      <c r="M1536" s="15">
        <f t="shared" si="152"/>
        <v>-0.02337009524813327</v>
      </c>
      <c r="N1536" s="19">
        <f t="shared" si="153"/>
        <v>-0.028361766077831585</v>
      </c>
    </row>
    <row r="1537" spans="1:14" ht="15.75" hidden="1" outlineLevel="1">
      <c r="A1537" s="13">
        <v>0.8262000000000016</v>
      </c>
      <c r="B1537" s="1">
        <v>479</v>
      </c>
      <c r="C1537" s="11">
        <f t="shared" si="147"/>
        <v>494.0616531880277</v>
      </c>
      <c r="D1537" s="10"/>
      <c r="E1537" s="10">
        <f t="shared" si="149"/>
        <v>2.360393162577142</v>
      </c>
      <c r="F1537" s="10">
        <f t="shared" si="154"/>
        <v>0.30777374809971214</v>
      </c>
      <c r="G1537" s="12">
        <f t="shared" si="150"/>
        <v>15.06165318802772</v>
      </c>
      <c r="H1537" s="13">
        <f t="shared" si="148"/>
        <v>0.8501050874403256</v>
      </c>
      <c r="I1537">
        <f t="shared" si="151"/>
        <v>-0.07655014034192396</v>
      </c>
      <c r="J1537">
        <f t="shared" si="155"/>
        <v>1.8635088769510635</v>
      </c>
      <c r="K1537">
        <f t="shared" si="156"/>
        <v>0.5366220748227004</v>
      </c>
      <c r="M1537" s="15">
        <f t="shared" si="152"/>
        <v>-0.023905087440324047</v>
      </c>
      <c r="N1537" s="19">
        <f t="shared" si="153"/>
        <v>-0.0289337780686565</v>
      </c>
    </row>
    <row r="1538" spans="1:14" ht="15.75" hidden="1" outlineLevel="1">
      <c r="A1538" s="13">
        <v>0.8284000000000016</v>
      </c>
      <c r="B1538" s="1">
        <v>478</v>
      </c>
      <c r="C1538" s="11">
        <f aca="true" t="shared" si="157" ref="C1538:C1601">39.19*F1538+482</f>
        <v>493.36593782623305</v>
      </c>
      <c r="D1538" s="10"/>
      <c r="E1538" s="10">
        <f t="shared" si="149"/>
        <v>2.3364560592420287</v>
      </c>
      <c r="F1538" s="10">
        <f t="shared" si="154"/>
        <v>0.2900213785719074</v>
      </c>
      <c r="G1538" s="12">
        <f t="shared" si="150"/>
        <v>15.36593782623305</v>
      </c>
      <c r="H1538" s="13">
        <f t="shared" si="148"/>
        <v>0.8528127440517548</v>
      </c>
      <c r="I1538">
        <f t="shared" si="151"/>
        <v>-0.10206685378923196</v>
      </c>
      <c r="J1538">
        <f t="shared" si="155"/>
        <v>1.8409323873822192</v>
      </c>
      <c r="K1538">
        <f t="shared" si="156"/>
        <v>0.5432030023774997</v>
      </c>
      <c r="M1538" s="15">
        <f t="shared" si="152"/>
        <v>-0.0244127440517532</v>
      </c>
      <c r="N1538" s="19">
        <f t="shared" si="153"/>
        <v>-0.029469753804627175</v>
      </c>
    </row>
    <row r="1539" spans="1:14" ht="15.75" hidden="1" outlineLevel="1">
      <c r="A1539" s="13">
        <v>0.8306000000000016</v>
      </c>
      <c r="B1539" s="1">
        <v>477</v>
      </c>
      <c r="C1539" s="11">
        <f t="shared" si="157"/>
        <v>492.6667622846318</v>
      </c>
      <c r="D1539" s="10"/>
      <c r="E1539" s="10">
        <f t="shared" si="149"/>
        <v>2.3128242290421386</v>
      </c>
      <c r="F1539" s="10">
        <f t="shared" si="154"/>
        <v>0.2721807166275007</v>
      </c>
      <c r="G1539" s="12">
        <f t="shared" si="150"/>
        <v>15.666762284631773</v>
      </c>
      <c r="H1539" s="13">
        <f t="shared" si="148"/>
        <v>0.8554927893056883</v>
      </c>
      <c r="I1539">
        <f t="shared" si="151"/>
        <v>-0.12758356723653994</v>
      </c>
      <c r="J1539">
        <f t="shared" si="155"/>
        <v>1.818924687939622</v>
      </c>
      <c r="K1539">
        <f t="shared" si="156"/>
        <v>0.549775373675721</v>
      </c>
      <c r="M1539" s="15">
        <f t="shared" si="152"/>
        <v>-0.024892789305686724</v>
      </c>
      <c r="N1539" s="19">
        <f t="shared" si="153"/>
        <v>-0.029969647610988054</v>
      </c>
    </row>
    <row r="1540" spans="1:14" ht="15.75" hidden="1" outlineLevel="1">
      <c r="A1540" s="13">
        <v>0.8328000000000015</v>
      </c>
      <c r="B1540" s="1">
        <v>476</v>
      </c>
      <c r="C1540" s="11">
        <f t="shared" si="157"/>
        <v>491.96402249200344</v>
      </c>
      <c r="D1540" s="10"/>
      <c r="E1540" s="10">
        <f t="shared" si="149"/>
        <v>2.2894929856184127</v>
      </c>
      <c r="F1540" s="10">
        <f t="shared" si="154"/>
        <v>0.25424910671098394</v>
      </c>
      <c r="G1540" s="12">
        <f t="shared" si="150"/>
        <v>15.964022492003437</v>
      </c>
      <c r="H1540" s="13">
        <f t="shared" si="148"/>
        <v>0.8581449621956937</v>
      </c>
      <c r="I1540">
        <f t="shared" si="151"/>
        <v>-0.15310028068384793</v>
      </c>
      <c r="J1540">
        <f t="shared" si="155"/>
        <v>1.7974714485740086</v>
      </c>
      <c r="K1540">
        <f t="shared" si="156"/>
        <v>0.5563370704960748</v>
      </c>
      <c r="M1540" s="15">
        <f t="shared" si="152"/>
        <v>-0.025344962195692156</v>
      </c>
      <c r="N1540" s="19">
        <f t="shared" si="153"/>
        <v>-0.03043343203133058</v>
      </c>
    </row>
    <row r="1541" spans="1:14" ht="15.75" hidden="1" outlineLevel="1">
      <c r="A1541" s="13">
        <v>0.8350000000000015</v>
      </c>
      <c r="B1541" s="1">
        <v>475</v>
      </c>
      <c r="C1541" s="11">
        <f t="shared" si="157"/>
        <v>491.2576111854608</v>
      </c>
      <c r="D1541" s="10"/>
      <c r="E1541" s="10">
        <f t="shared" si="149"/>
        <v>2.266457726666067</v>
      </c>
      <c r="F1541" s="10">
        <f t="shared" si="154"/>
        <v>0.2362238118259962</v>
      </c>
      <c r="G1541" s="12">
        <f t="shared" si="150"/>
        <v>16.257611185460803</v>
      </c>
      <c r="H1541" s="13">
        <f t="shared" si="148"/>
        <v>0.8607690166437961</v>
      </c>
      <c r="I1541">
        <f t="shared" si="151"/>
        <v>-0.17861699413115592</v>
      </c>
      <c r="J1541">
        <f t="shared" si="155"/>
        <v>1.7765587002661376</v>
      </c>
      <c r="K1541">
        <f t="shared" si="156"/>
        <v>0.5628859884281869</v>
      </c>
      <c r="M1541" s="15">
        <f t="shared" si="152"/>
        <v>-0.025769016643794607</v>
      </c>
      <c r="N1541" s="19">
        <f t="shared" si="153"/>
        <v>-0.030861097776999472</v>
      </c>
    </row>
    <row r="1542" spans="1:14" ht="15.75" hidden="1" outlineLevel="1">
      <c r="A1542" s="13">
        <v>0.8372000000000015</v>
      </c>
      <c r="B1542" s="1">
        <v>474</v>
      </c>
      <c r="C1542" s="11">
        <f t="shared" si="157"/>
        <v>490.5474177657374</v>
      </c>
      <c r="D1542" s="10"/>
      <c r="E1542" s="10">
        <f t="shared" si="149"/>
        <v>2.2437139322108854</v>
      </c>
      <c r="F1542" s="10">
        <f t="shared" si="154"/>
        <v>0.21810200984275097</v>
      </c>
      <c r="G1542" s="12">
        <f t="shared" si="150"/>
        <v>16.547417765737407</v>
      </c>
      <c r="H1542" s="13">
        <f t="shared" si="148"/>
        <v>0.863364721635926</v>
      </c>
      <c r="I1542">
        <f t="shared" si="151"/>
        <v>-0.2041337075784639</v>
      </c>
      <c r="J1542">
        <f t="shared" si="155"/>
        <v>1.756172825931031</v>
      </c>
      <c r="K1542">
        <f t="shared" si="156"/>
        <v>0.5694200395509778</v>
      </c>
      <c r="M1542" s="15">
        <f t="shared" si="152"/>
        <v>-0.026164721635924537</v>
      </c>
      <c r="N1542" s="19">
        <f t="shared" si="153"/>
        <v>-0.03125265365017259</v>
      </c>
    </row>
    <row r="1543" spans="1:14" ht="15.75" hidden="1" outlineLevel="1">
      <c r="A1543" s="13">
        <v>0.8394000000000015</v>
      </c>
      <c r="B1543" s="1">
        <v>473</v>
      </c>
      <c r="C1543" s="11">
        <f t="shared" si="157"/>
        <v>489.8333281443621</v>
      </c>
      <c r="D1543" s="10"/>
      <c r="E1543" s="10">
        <f t="shared" si="149"/>
        <v>2.221257162925285</v>
      </c>
      <c r="F1543" s="10">
        <f t="shared" si="154"/>
        <v>0.19988078959842048</v>
      </c>
      <c r="G1543" s="12">
        <f t="shared" si="150"/>
        <v>16.8333281443621</v>
      </c>
      <c r="H1543" s="13">
        <f t="shared" si="148"/>
        <v>0.8659318613344997</v>
      </c>
      <c r="I1543">
        <f t="shared" si="151"/>
        <v>-0.2296504210257719</v>
      </c>
      <c r="J1543">
        <f t="shared" si="155"/>
        <v>1.7363005515513719</v>
      </c>
      <c r="K1543">
        <f t="shared" si="156"/>
        <v>0.5759371550659863</v>
      </c>
      <c r="M1543" s="15">
        <f t="shared" si="152"/>
        <v>-0.026531861334498252</v>
      </c>
      <c r="N1543" s="19">
        <f t="shared" si="153"/>
        <v>-0.03160812644090804</v>
      </c>
    </row>
    <row r="1544" spans="1:14" ht="15.75" hidden="1" outlineLevel="1">
      <c r="A1544" s="13">
        <v>0.8416000000000015</v>
      </c>
      <c r="B1544" s="1">
        <v>472</v>
      </c>
      <c r="C1544" s="11">
        <f t="shared" si="157"/>
        <v>489.11522458216325</v>
      </c>
      <c r="D1544" s="10"/>
      <c r="E1544" s="10">
        <f t="shared" si="149"/>
        <v>2.1990830584831063</v>
      </c>
      <c r="F1544" s="10">
        <f t="shared" si="154"/>
        <v>0.18155714677630175</v>
      </c>
      <c r="G1544" s="12">
        <f t="shared" si="150"/>
        <v>17.11522458216325</v>
      </c>
      <c r="H1544" s="13">
        <f t="shared" si="148"/>
        <v>0.868470235168041</v>
      </c>
      <c r="I1544">
        <f t="shared" si="151"/>
        <v>-0.25516713447307987</v>
      </c>
      <c r="J1544">
        <f t="shared" si="155"/>
        <v>1.7169289375342882</v>
      </c>
      <c r="K1544">
        <f t="shared" si="156"/>
        <v>0.5824352878786687</v>
      </c>
      <c r="M1544" s="15">
        <f t="shared" si="152"/>
        <v>-0.026870235168039547</v>
      </c>
      <c r="N1544" s="19">
        <f t="shared" si="153"/>
        <v>-0.031927560798526024</v>
      </c>
    </row>
    <row r="1545" spans="1:14" ht="15.75" hidden="1" outlineLevel="1">
      <c r="A1545" s="13">
        <v>0.8438000000000014</v>
      </c>
      <c r="B1545" s="1">
        <v>471</v>
      </c>
      <c r="C1545" s="11">
        <f t="shared" si="157"/>
        <v>488.3929855185045</v>
      </c>
      <c r="D1545" s="10"/>
      <c r="E1545" s="10">
        <f t="shared" si="149"/>
        <v>2.1771873359521585</v>
      </c>
      <c r="F1545" s="10">
        <f t="shared" si="154"/>
        <v>0.16312797954846808</v>
      </c>
      <c r="G1545" s="12">
        <f t="shared" si="150"/>
        <v>17.392985518504474</v>
      </c>
      <c r="H1545" s="13">
        <f t="shared" si="148"/>
        <v>0.8709796578978254</v>
      </c>
      <c r="I1545">
        <f t="shared" si="151"/>
        <v>-0.28068384792038786</v>
      </c>
      <c r="J1545">
        <f t="shared" si="155"/>
        <v>1.6980453702858929</v>
      </c>
      <c r="K1545">
        <f t="shared" si="156"/>
        <v>0.5889124151209424</v>
      </c>
      <c r="M1545" s="15">
        <f t="shared" si="152"/>
        <v>-0.02717965789782395</v>
      </c>
      <c r="N1545" s="19">
        <f t="shared" si="153"/>
        <v>-0.03221101907777187</v>
      </c>
    </row>
    <row r="1546" spans="1:14" ht="15.75" hidden="1" outlineLevel="1">
      <c r="A1546" s="13">
        <v>0.8460000000000014</v>
      </c>
      <c r="B1546" s="1">
        <v>470</v>
      </c>
      <c r="C1546" s="11">
        <f t="shared" si="157"/>
        <v>487.6664853906024</v>
      </c>
      <c r="D1546" s="10"/>
      <c r="E1546" s="10">
        <f t="shared" si="149"/>
        <v>2.155565788223552</v>
      </c>
      <c r="F1546" s="10">
        <f t="shared" si="154"/>
        <v>0.14459008396535902</v>
      </c>
      <c r="G1546" s="12">
        <f t="shared" si="150"/>
        <v>17.666485390602418</v>
      </c>
      <c r="H1546" s="13">
        <f t="shared" si="148"/>
        <v>0.8734599596615927</v>
      </c>
      <c r="I1546">
        <f t="shared" si="151"/>
        <v>-0.30620056136769586</v>
      </c>
      <c r="J1546">
        <f t="shared" si="155"/>
        <v>1.6796375539980908</v>
      </c>
      <c r="K1546">
        <f t="shared" si="156"/>
        <v>0.5953665406085202</v>
      </c>
      <c r="M1546" s="15">
        <f t="shared" si="152"/>
        <v>-0.027459959661591316</v>
      </c>
      <c r="N1546" s="19">
        <f t="shared" si="153"/>
        <v>-0.03245858116027337</v>
      </c>
    </row>
    <row r="1547" spans="1:14" ht="15.75" hidden="1" outlineLevel="1">
      <c r="A1547" s="13">
        <v>0.8482000000000014</v>
      </c>
      <c r="B1547" s="1">
        <v>469</v>
      </c>
      <c r="C1547" s="11">
        <f t="shared" si="157"/>
        <v>486.9355944422252</v>
      </c>
      <c r="D1547" s="10"/>
      <c r="E1547" s="10">
        <f t="shared" si="149"/>
        <v>2.1342142824768797</v>
      </c>
      <c r="F1547" s="10">
        <f t="shared" si="154"/>
        <v>0.12594014907438555</v>
      </c>
      <c r="G1547" s="12">
        <f t="shared" si="150"/>
        <v>17.93559444222518</v>
      </c>
      <c r="H1547" s="13">
        <f t="shared" si="148"/>
        <v>0.8759109859944433</v>
      </c>
      <c r="I1547">
        <f t="shared" si="151"/>
        <v>-0.33171727481500385</v>
      </c>
      <c r="J1547">
        <f t="shared" si="155"/>
        <v>1.6616935026423143</v>
      </c>
      <c r="K1547">
        <f t="shared" si="156"/>
        <v>0.6017956972268752</v>
      </c>
      <c r="M1547" s="15">
        <f t="shared" si="152"/>
        <v>-0.027710985994441883</v>
      </c>
      <c r="N1547" s="19">
        <f t="shared" si="153"/>
        <v>-0.032670344251876725</v>
      </c>
    </row>
    <row r="1548" spans="1:14" ht="15.75" hidden="1" outlineLevel="1">
      <c r="A1548" s="13">
        <v>0.8504000000000014</v>
      </c>
      <c r="B1548" s="1">
        <v>468</v>
      </c>
      <c r="C1548" s="11">
        <f t="shared" si="157"/>
        <v>486.2001785210098</v>
      </c>
      <c r="D1548" s="10"/>
      <c r="E1548" s="10">
        <f t="shared" si="149"/>
        <v>2.1131287586803458</v>
      </c>
      <c r="F1548" s="10">
        <f t="shared" si="154"/>
        <v>0.10717475174814488</v>
      </c>
      <c r="G1548" s="12">
        <f t="shared" si="150"/>
        <v>18.200178521009775</v>
      </c>
      <c r="H1548" s="13">
        <f t="shared" si="148"/>
        <v>0.8783325978270993</v>
      </c>
      <c r="I1548">
        <f t="shared" si="151"/>
        <v>-0.35723398826231184</v>
      </c>
      <c r="J1548">
        <f t="shared" si="155"/>
        <v>1.6442015321649628</v>
      </c>
      <c r="K1548">
        <f t="shared" si="156"/>
        <v>0.6081979492400023</v>
      </c>
      <c r="M1548" s="15">
        <f t="shared" si="152"/>
        <v>-0.027932597827097894</v>
      </c>
      <c r="N1548" s="19">
        <f t="shared" si="153"/>
        <v>-0.03284642265651205</v>
      </c>
    </row>
    <row r="1549" spans="1:14" ht="15.75" hidden="1" outlineLevel="1">
      <c r="A1549" s="13">
        <v>0.8526000000000014</v>
      </c>
      <c r="B1549" s="1">
        <v>467</v>
      </c>
      <c r="C1549" s="11">
        <f t="shared" si="157"/>
        <v>485.4600988635746</v>
      </c>
      <c r="D1549" s="10"/>
      <c r="E1549" s="10">
        <f t="shared" si="149"/>
        <v>2.0923052281249537</v>
      </c>
      <c r="F1549" s="10">
        <f t="shared" si="154"/>
        <v>0.08829035120118985</v>
      </c>
      <c r="G1549" s="12">
        <f t="shared" si="150"/>
        <v>18.460098863574615</v>
      </c>
      <c r="H1549" s="13">
        <f t="shared" si="148"/>
        <v>0.8807246714617777</v>
      </c>
      <c r="I1549">
        <f t="shared" si="151"/>
        <v>-0.38275070170961983</v>
      </c>
      <c r="J1549">
        <f t="shared" si="155"/>
        <v>1.6271502528794721</v>
      </c>
      <c r="K1549">
        <f t="shared" si="156"/>
        <v>0.6145713945164921</v>
      </c>
      <c r="M1549" s="15">
        <f t="shared" si="152"/>
        <v>-0.02812467146177633</v>
      </c>
      <c r="N1549" s="19">
        <f t="shared" si="153"/>
        <v>-0.03298694752730036</v>
      </c>
    </row>
    <row r="1550" spans="1:14" ht="15.75" hidden="1" outlineLevel="1">
      <c r="A1550" s="13">
        <v>0.8548000000000013</v>
      </c>
      <c r="B1550" s="1">
        <v>466</v>
      </c>
      <c r="C1550" s="11">
        <f t="shared" si="157"/>
        <v>484.7152118675301</v>
      </c>
      <c r="D1550" s="10"/>
      <c r="E1550" s="10">
        <f t="shared" si="149"/>
        <v>2.071739771991894</v>
      </c>
      <c r="F1550" s="10">
        <f t="shared" si="154"/>
        <v>0.06928328317249646</v>
      </c>
      <c r="G1550" s="12">
        <f t="shared" si="150"/>
        <v>18.715211867530115</v>
      </c>
      <c r="H1550" s="13">
        <f t="shared" si="148"/>
        <v>0.8830870985259835</v>
      </c>
      <c r="I1550">
        <f t="shared" si="151"/>
        <v>-0.4082674151569278</v>
      </c>
      <c r="J1550">
        <f t="shared" si="155"/>
        <v>1.610528562050056</v>
      </c>
      <c r="K1550">
        <f t="shared" si="156"/>
        <v>0.6209141666677995</v>
      </c>
      <c r="M1550" s="15">
        <f t="shared" si="152"/>
        <v>-0.028287098525982213</v>
      </c>
      <c r="N1550" s="19">
        <f t="shared" si="153"/>
        <v>-0.03309206659567404</v>
      </c>
    </row>
    <row r="1551" spans="1:14" ht="15.75" hidden="1" outlineLevel="1">
      <c r="A1551" s="13">
        <v>0.8570000000000013</v>
      </c>
      <c r="B1551" s="1">
        <v>465</v>
      </c>
      <c r="C1551" s="11">
        <f t="shared" si="157"/>
        <v>483.9653688494155</v>
      </c>
      <c r="D1551" s="10"/>
      <c r="E1551" s="10">
        <f t="shared" si="149"/>
        <v>2.051428539952301</v>
      </c>
      <c r="F1551" s="10">
        <f t="shared" si="154"/>
        <v>0.05014975374880099</v>
      </c>
      <c r="G1551" s="12">
        <f t="shared" si="150"/>
        <v>18.965368849415484</v>
      </c>
      <c r="H1551" s="13">
        <f t="shared" si="148"/>
        <v>0.8854197859045935</v>
      </c>
      <c r="I1551">
        <f t="shared" si="151"/>
        <v>-0.4337841286042358</v>
      </c>
      <c r="J1551">
        <f t="shared" si="155"/>
        <v>1.5943256366622944</v>
      </c>
      <c r="K1551">
        <f t="shared" si="156"/>
        <v>0.6272244370939745</v>
      </c>
      <c r="M1551" s="15">
        <f t="shared" si="152"/>
        <v>-0.028419785904592154</v>
      </c>
      <c r="N1551" s="19">
        <f t="shared" si="153"/>
        <v>-0.03316194387933735</v>
      </c>
    </row>
    <row r="1552" spans="1:14" ht="15.75" hidden="1" outlineLevel="1">
      <c r="A1552" s="13">
        <v>0.8592000000000013</v>
      </c>
      <c r="B1552" s="1">
        <v>464</v>
      </c>
      <c r="C1552" s="11">
        <f t="shared" si="157"/>
        <v>483.2104157875022</v>
      </c>
      <c r="D1552" s="10"/>
      <c r="E1552" s="10">
        <f t="shared" si="149"/>
        <v>2.0313677487985626</v>
      </c>
      <c r="F1552" s="10">
        <f t="shared" si="154"/>
        <v>0.030885832801790712</v>
      </c>
      <c r="G1552" s="12">
        <f t="shared" si="150"/>
        <v>19.2104157875022</v>
      </c>
      <c r="H1552" s="13">
        <f aca="true" t="shared" si="158" ref="H1552:H1615">POWER(K1552,(1/3.833))</f>
        <v>0.8877226556506586</v>
      </c>
      <c r="I1552">
        <f t="shared" si="151"/>
        <v>-0.4593008420515438</v>
      </c>
      <c r="J1552">
        <f t="shared" si="155"/>
        <v>1.5785309263758567</v>
      </c>
      <c r="K1552">
        <f t="shared" si="156"/>
        <v>0.6335004169325312</v>
      </c>
      <c r="M1552" s="15">
        <f t="shared" si="152"/>
        <v>-0.028522655650657258</v>
      </c>
      <c r="N1552" s="19">
        <f t="shared" si="153"/>
        <v>-0.033196759369945546</v>
      </c>
    </row>
    <row r="1553" spans="1:14" ht="15.75" hidden="1" outlineLevel="1">
      <c r="A1553" s="13">
        <v>0.8614000000000013</v>
      </c>
      <c r="B1553" s="1">
        <v>463</v>
      </c>
      <c r="C1553" s="11">
        <f t="shared" si="157"/>
        <v>482.45019304831175</v>
      </c>
      <c r="D1553" s="10"/>
      <c r="E1553" s="10">
        <f t="shared" si="149"/>
        <v>2.0115536811063937</v>
      </c>
      <c r="F1553" s="10">
        <f t="shared" si="154"/>
        <v>0.011487447009740836</v>
      </c>
      <c r="G1553" s="12">
        <f t="shared" si="150"/>
        <v>19.450193048311746</v>
      </c>
      <c r="H1553" s="13">
        <f t="shared" si="158"/>
        <v>0.8899956448754116</v>
      </c>
      <c r="I1553">
        <f t="shared" si="151"/>
        <v>-0.48481755549885175</v>
      </c>
      <c r="J1553">
        <f t="shared" si="155"/>
        <v>1.5631341466547737</v>
      </c>
      <c r="K1553">
        <f t="shared" si="156"/>
        <v>0.6397403589065445</v>
      </c>
      <c r="M1553" s="15">
        <f t="shared" si="152"/>
        <v>-0.02859564487541033</v>
      </c>
      <c r="N1553" s="19">
        <f t="shared" si="153"/>
        <v>-0.03319670870142824</v>
      </c>
    </row>
    <row r="1554" spans="1:14" ht="15.75" hidden="1" outlineLevel="1">
      <c r="A1554" s="13">
        <v>0.8636000000000013</v>
      </c>
      <c r="B1554" s="1">
        <v>462</v>
      </c>
      <c r="C1554" s="11">
        <f t="shared" si="157"/>
        <v>481.68453509559225</v>
      </c>
      <c r="D1554" s="10"/>
      <c r="E1554" s="10">
        <f t="shared" si="149"/>
        <v>1.9919826839269126</v>
      </c>
      <c r="F1554" s="10">
        <f t="shared" si="154"/>
        <v>-0.008049627568455219</v>
      </c>
      <c r="G1554" s="12">
        <f t="shared" si="150"/>
        <v>19.684535095592253</v>
      </c>
      <c r="H1554" s="13">
        <f t="shared" si="158"/>
        <v>0.892238705618015</v>
      </c>
      <c r="I1554">
        <f t="shared" si="151"/>
        <v>-0.5103342689461597</v>
      </c>
      <c r="J1554">
        <f t="shared" si="155"/>
        <v>1.5481252720707868</v>
      </c>
      <c r="K1554">
        <f t="shared" si="156"/>
        <v>0.645942559068486</v>
      </c>
      <c r="M1554" s="15">
        <f t="shared" si="152"/>
        <v>-0.028638705618013738</v>
      </c>
      <c r="N1554" s="19">
        <f t="shared" si="153"/>
        <v>-0.03316200279992322</v>
      </c>
    </row>
    <row r="1555" spans="1:14" ht="15.75" hidden="1" outlineLevel="1">
      <c r="A1555" s="13">
        <v>0.8658000000000012</v>
      </c>
      <c r="B1555" s="1">
        <v>461</v>
      </c>
      <c r="C1555" s="11">
        <f t="shared" si="157"/>
        <v>480.9132701803814</v>
      </c>
      <c r="D1555" s="10"/>
      <c r="E1555" s="10">
        <f t="shared" si="149"/>
        <v>1.972651167507957</v>
      </c>
      <c r="F1555" s="10">
        <f t="shared" si="154"/>
        <v>-0.027729773401852592</v>
      </c>
      <c r="G1555" s="12">
        <f t="shared" si="150"/>
        <v>19.913270180381403</v>
      </c>
      <c r="H1555" s="13">
        <f t="shared" si="158"/>
        <v>0.8944518046956386</v>
      </c>
      <c r="I1555">
        <f t="shared" si="151"/>
        <v>-0.5358509823934677</v>
      </c>
      <c r="J1555">
        <f t="shared" si="155"/>
        <v>1.5334945297754101</v>
      </c>
      <c r="K1555">
        <f t="shared" si="156"/>
        <v>0.652105358436757</v>
      </c>
      <c r="M1555" s="15">
        <f t="shared" si="152"/>
        <v>-0.02865180469563733</v>
      </c>
      <c r="N1555" s="19">
        <f t="shared" si="153"/>
        <v>-0.03309286751632858</v>
      </c>
    </row>
    <row r="1556" spans="1:14" ht="15.75" hidden="1" outlineLevel="1">
      <c r="A1556" s="13">
        <v>0.8680000000000012</v>
      </c>
      <c r="B1556" s="1">
        <v>460</v>
      </c>
      <c r="C1556" s="11">
        <f t="shared" si="157"/>
        <v>480.1362200106605</v>
      </c>
      <c r="D1556" s="10"/>
      <c r="E1556" s="10">
        <f t="shared" si="149"/>
        <v>1.9535556040439372</v>
      </c>
      <c r="F1556" s="10">
        <f t="shared" si="154"/>
        <v>-0.04755753991680205</v>
      </c>
      <c r="G1556" s="12">
        <f t="shared" si="150"/>
        <v>20.13622001066051</v>
      </c>
      <c r="H1556" s="13">
        <f t="shared" si="158"/>
        <v>0.8966349235345014</v>
      </c>
      <c r="I1556">
        <f t="shared" si="151"/>
        <v>-0.5613676958407757</v>
      </c>
      <c r="J1556">
        <f t="shared" si="155"/>
        <v>1.5192323931364577</v>
      </c>
      <c r="K1556">
        <f t="shared" si="156"/>
        <v>0.658227144522306</v>
      </c>
      <c r="M1556" s="15">
        <f t="shared" si="152"/>
        <v>-0.028634923534500145</v>
      </c>
      <c r="N1556" s="19">
        <f t="shared" si="153"/>
        <v>-0.03298954324251164</v>
      </c>
    </row>
    <row r="1557" spans="1:14" ht="15.75" hidden="1" outlineLevel="1">
      <c r="A1557" s="13">
        <v>0.8702000000000012</v>
      </c>
      <c r="B1557" s="1">
        <v>459</v>
      </c>
      <c r="C1557" s="11">
        <f t="shared" si="157"/>
        <v>479.3531993989606</v>
      </c>
      <c r="D1557" s="10"/>
      <c r="E1557" s="10">
        <f t="shared" si="149"/>
        <v>1.9346925264534953</v>
      </c>
      <c r="F1557" s="10">
        <f t="shared" si="154"/>
        <v>-0.06753765248888424</v>
      </c>
      <c r="G1557" s="12">
        <f t="shared" si="150"/>
        <v>20.353199398960612</v>
      </c>
      <c r="H1557" s="13">
        <f t="shared" si="158"/>
        <v>0.8987880579825551</v>
      </c>
      <c r="I1557">
        <f t="shared" si="151"/>
        <v>-0.5868844092880837</v>
      </c>
      <c r="J1557">
        <f t="shared" si="155"/>
        <v>1.5053295755348908</v>
      </c>
      <c r="K1557">
        <f t="shared" si="156"/>
        <v>0.664306352743165</v>
      </c>
      <c r="M1557" s="15">
        <f t="shared" si="152"/>
        <v>-0.028588057982553927</v>
      </c>
      <c r="N1557" s="19">
        <f t="shared" si="153"/>
        <v>-0.032852284512243035</v>
      </c>
    </row>
    <row r="1558" spans="1:14" ht="15.75" hidden="1" outlineLevel="1">
      <c r="A1558" s="13">
        <v>0.8724000000000012</v>
      </c>
      <c r="B1558" s="1">
        <v>458</v>
      </c>
      <c r="C1558" s="11">
        <f t="shared" si="157"/>
        <v>478.5640158861287</v>
      </c>
      <c r="D1558" s="10"/>
      <c r="E1558" s="10">
        <f t="shared" si="149"/>
        <v>1.9160585271842996</v>
      </c>
      <c r="F1558" s="10">
        <f t="shared" si="154"/>
        <v>-0.0876750220431571</v>
      </c>
      <c r="G1558" s="12">
        <f t="shared" si="150"/>
        <v>20.564015886128686</v>
      </c>
      <c r="H1558" s="13">
        <f t="shared" si="158"/>
        <v>0.9009112181045287</v>
      </c>
      <c r="I1558">
        <f t="shared" si="151"/>
        <v>-0.6124011227353917</v>
      </c>
      <c r="J1558">
        <f t="shared" si="155"/>
        <v>1.491777024317948</v>
      </c>
      <c r="K1558">
        <f t="shared" si="156"/>
        <v>0.6703414677251834</v>
      </c>
      <c r="M1558" s="15">
        <f t="shared" si="152"/>
        <v>-0.028511218104527503</v>
      </c>
      <c r="N1558" s="19">
        <f t="shared" si="153"/>
        <v>-0.03268135958794987</v>
      </c>
    </row>
    <row r="1559" spans="1:14" ht="15.75" hidden="1" outlineLevel="1">
      <c r="A1559" s="13">
        <v>0.8746000000000012</v>
      </c>
      <c r="B1559" s="1">
        <v>457</v>
      </c>
      <c r="C1559" s="11">
        <f t="shared" si="157"/>
        <v>477.7684693392889</v>
      </c>
      <c r="D1559" s="10"/>
      <c r="E1559" s="10">
        <f t="shared" si="149"/>
        <v>1.8976502570443017</v>
      </c>
      <c r="F1559" s="10">
        <f t="shared" si="154"/>
        <v>-0.10797475531286241</v>
      </c>
      <c r="G1559" s="12">
        <f t="shared" si="150"/>
        <v>20.768469339288913</v>
      </c>
      <c r="H1559" s="13">
        <f t="shared" si="158"/>
        <v>0.9030044279600852</v>
      </c>
      <c r="I1559">
        <f t="shared" si="151"/>
        <v>-0.6379178361826997</v>
      </c>
      <c r="J1559">
        <f t="shared" si="155"/>
        <v>1.4785659149046193</v>
      </c>
      <c r="K1559">
        <f t="shared" si="156"/>
        <v>0.6763310244876766</v>
      </c>
      <c r="M1559" s="15">
        <f t="shared" si="152"/>
        <v>-0.028404427960084022</v>
      </c>
      <c r="N1559" s="19">
        <f t="shared" si="153"/>
        <v>-0.03247705003439742</v>
      </c>
    </row>
    <row r="1560" spans="1:14" ht="15.75" hidden="1" outlineLevel="1">
      <c r="A1560" s="13">
        <v>0.8768000000000011</v>
      </c>
      <c r="B1560" s="1">
        <v>456</v>
      </c>
      <c r="C1560" s="11">
        <f t="shared" si="157"/>
        <v>476.9663515218424</v>
      </c>
      <c r="D1560" s="10"/>
      <c r="E1560" s="10">
        <f t="shared" si="149"/>
        <v>1.8794644240588003</v>
      </c>
      <c r="F1560" s="10">
        <f t="shared" si="154"/>
        <v>-0.1284421658116258</v>
      </c>
      <c r="G1560" s="12">
        <f t="shared" si="150"/>
        <v>20.966351521842398</v>
      </c>
      <c r="H1560" s="13">
        <f t="shared" si="158"/>
        <v>0.9050677253658826</v>
      </c>
      <c r="I1560">
        <f t="shared" si="151"/>
        <v>-0.6634345496300077</v>
      </c>
      <c r="J1560">
        <f t="shared" si="155"/>
        <v>1.465687645039625</v>
      </c>
      <c r="K1560">
        <f t="shared" si="156"/>
        <v>0.6822736095131408</v>
      </c>
      <c r="M1560" s="15">
        <f t="shared" si="152"/>
        <v>-0.028267725365881513</v>
      </c>
      <c r="N1560" s="19">
        <f t="shared" si="153"/>
        <v>-0.032239650280430514</v>
      </c>
    </row>
    <row r="1561" spans="1:14" ht="15.75" hidden="1" outlineLevel="1">
      <c r="A1561" s="13">
        <v>0.8790000000000011</v>
      </c>
      <c r="B1561" s="1">
        <v>455</v>
      </c>
      <c r="C1561" s="11">
        <f t="shared" si="157"/>
        <v>476.1574456331351</v>
      </c>
      <c r="D1561" s="10"/>
      <c r="E1561" s="10">
        <f t="shared" si="149"/>
        <v>1.8614977923526883</v>
      </c>
      <c r="F1561" s="10">
        <f t="shared" si="154"/>
        <v>-0.14908278557960872</v>
      </c>
      <c r="G1561" s="12">
        <f t="shared" si="150"/>
        <v>21.157445633135126</v>
      </c>
      <c r="H1561" s="13">
        <f t="shared" si="158"/>
        <v>0.9071011616423503</v>
      </c>
      <c r="I1561">
        <f t="shared" si="151"/>
        <v>-0.6889512630773157</v>
      </c>
      <c r="J1561">
        <f t="shared" si="155"/>
        <v>1.4531338291921616</v>
      </c>
      <c r="K1561">
        <f t="shared" si="156"/>
        <v>0.6881678617006174</v>
      </c>
      <c r="M1561" s="15">
        <f t="shared" si="152"/>
        <v>-0.028101161642349215</v>
      </c>
      <c r="N1561" s="19">
        <f t="shared" si="153"/>
        <v>-0.031969467169908054</v>
      </c>
    </row>
    <row r="1562" spans="1:14" ht="15.75" hidden="1" outlineLevel="1">
      <c r="A1562" s="13">
        <v>0.8812000000000011</v>
      </c>
      <c r="B1562" s="1">
        <v>454</v>
      </c>
      <c r="C1562" s="11">
        <f t="shared" si="157"/>
        <v>475.34152581518754</v>
      </c>
      <c r="D1562" s="10"/>
      <c r="E1562" s="10">
        <f t="shared" si="149"/>
        <v>1.843747181057255</v>
      </c>
      <c r="F1562" s="10">
        <f t="shared" si="154"/>
        <v>-0.1699023777701578</v>
      </c>
      <c r="G1562" s="12">
        <f t="shared" si="150"/>
        <v>21.341525815187538</v>
      </c>
      <c r="H1562" s="13">
        <f t="shared" si="158"/>
        <v>0.9091048013460232</v>
      </c>
      <c r="I1562">
        <f t="shared" si="151"/>
        <v>-0.7144679765246237</v>
      </c>
      <c r="J1562">
        <f t="shared" si="155"/>
        <v>1.440896293095763</v>
      </c>
      <c r="K1562">
        <f t="shared" si="156"/>
        <v>0.6940124732027049</v>
      </c>
      <c r="M1562" s="15">
        <f t="shared" si="152"/>
        <v>-0.027904801346022134</v>
      </c>
      <c r="N1562" s="19">
        <f t="shared" si="153"/>
        <v>-0.031666819502975604</v>
      </c>
    </row>
    <row r="1563" spans="1:14" ht="15.75" hidden="1" outlineLevel="1">
      <c r="A1563" s="13">
        <v>0.8834000000000011</v>
      </c>
      <c r="B1563" s="1">
        <v>453</v>
      </c>
      <c r="C1563" s="11">
        <f t="shared" si="157"/>
        <v>474.5183566236122</v>
      </c>
      <c r="D1563" s="10"/>
      <c r="E1563" s="10">
        <f t="shared" si="149"/>
        <v>1.8262094632409573</v>
      </c>
      <c r="F1563" s="10">
        <f t="shared" si="154"/>
        <v>-0.19090695015023773</v>
      </c>
      <c r="G1563" s="12">
        <f t="shared" si="150"/>
        <v>21.518356623612192</v>
      </c>
      <c r="H1563" s="13">
        <f t="shared" si="158"/>
        <v>0.9110787219882964</v>
      </c>
      <c r="I1563">
        <f t="shared" si="151"/>
        <v>-0.7399846899719317</v>
      </c>
      <c r="J1563">
        <f t="shared" si="155"/>
        <v>1.4289670684257272</v>
      </c>
      <c r="K1563">
        <f t="shared" si="156"/>
        <v>0.6998061901466252</v>
      </c>
      <c r="M1563" s="15">
        <f t="shared" si="152"/>
        <v>-0.02767872198829535</v>
      </c>
      <c r="N1563" s="19">
        <f t="shared" si="153"/>
        <v>-0.03133203756881969</v>
      </c>
    </row>
    <row r="1564" spans="1:14" ht="15.75" hidden="1" outlineLevel="1">
      <c r="A1564" s="13">
        <v>0.885600000000001</v>
      </c>
      <c r="B1564" s="1">
        <v>452</v>
      </c>
      <c r="C1564" s="11">
        <f t="shared" si="157"/>
        <v>473.6876924595514</v>
      </c>
      <c r="D1564" s="10"/>
      <c r="E1564" s="10">
        <f t="shared" si="149"/>
        <v>1.8088815648635677</v>
      </c>
      <c r="F1564" s="10">
        <f t="shared" si="154"/>
        <v>-0.21210276959552446</v>
      </c>
      <c r="G1564" s="12">
        <f t="shared" si="150"/>
        <v>21.687692459551386</v>
      </c>
      <c r="H1564" s="13">
        <f t="shared" si="158"/>
        <v>0.9130230137414801</v>
      </c>
      <c r="I1564">
        <f t="shared" si="151"/>
        <v>-0.7655014034192397</v>
      </c>
      <c r="J1564">
        <f t="shared" si="155"/>
        <v>1.417338387610634</v>
      </c>
      <c r="K1564">
        <f t="shared" si="156"/>
        <v>0.7055478132401479</v>
      </c>
      <c r="M1564" s="15">
        <f t="shared" si="152"/>
        <v>-0.02742301374147904</v>
      </c>
      <c r="N1564" s="19">
        <f t="shared" si="153"/>
        <v>-0.03096546267104676</v>
      </c>
    </row>
    <row r="1565" spans="1:14" ht="15.75" hidden="1" outlineLevel="1">
      <c r="A1565" s="13">
        <v>0.887800000000001</v>
      </c>
      <c r="B1565" s="1">
        <v>451</v>
      </c>
      <c r="C1565" s="11">
        <f t="shared" si="157"/>
        <v>472.84927695913245</v>
      </c>
      <c r="D1565" s="10"/>
      <c r="E1565" s="10">
        <f t="shared" si="149"/>
        <v>1.791760463753133</v>
      </c>
      <c r="F1565" s="10">
        <f t="shared" si="154"/>
        <v>-0.23349637766949555</v>
      </c>
      <c r="G1565" s="12">
        <f t="shared" si="150"/>
        <v>21.849276959132453</v>
      </c>
      <c r="H1565" s="13">
        <f t="shared" si="158"/>
        <v>0.9149377791330444</v>
      </c>
      <c r="I1565">
        <f t="shared" si="151"/>
        <v>-0.7910181168665477</v>
      </c>
      <c r="J1565">
        <f t="shared" si="155"/>
        <v>1.4060026787745872</v>
      </c>
      <c r="K1565">
        <f t="shared" si="156"/>
        <v>0.7112361982635467</v>
      </c>
      <c r="M1565" s="15">
        <f t="shared" si="152"/>
        <v>-0.027137779133043383</v>
      </c>
      <c r="N1565" s="19">
        <f t="shared" si="153"/>
        <v>-0.03056744664681612</v>
      </c>
    </row>
    <row r="1566" spans="1:14" ht="15.75" collapsed="1">
      <c r="A1566" s="13">
        <v>0.890000000000001</v>
      </c>
      <c r="B1566" s="1">
        <v>450</v>
      </c>
      <c r="C1566" s="11">
        <f t="shared" si="157"/>
        <v>472.00284233656777</v>
      </c>
      <c r="D1566" s="10"/>
      <c r="E1566" s="10">
        <f t="shared" si="149"/>
        <v>1.7748431886051952</v>
      </c>
      <c r="F1566" s="10">
        <f t="shared" si="154"/>
        <v>-0.255094607385359</v>
      </c>
      <c r="G1566" s="12">
        <f t="shared" si="150"/>
        <v>22.002842336567767</v>
      </c>
      <c r="H1566" s="13">
        <f t="shared" si="158"/>
        <v>0.9168231327289622</v>
      </c>
      <c r="I1566">
        <f t="shared" si="151"/>
        <v>-0.8165348303138557</v>
      </c>
      <c r="J1566">
        <f t="shared" si="155"/>
        <v>1.3949525608068771</v>
      </c>
      <c r="K1566">
        <f t="shared" si="156"/>
        <v>0.7168702564491324</v>
      </c>
      <c r="M1566" s="15">
        <f t="shared" si="152"/>
        <v>-0.026823132728961196</v>
      </c>
      <c r="N1566" s="19">
        <f t="shared" si="153"/>
        <v>-0.030138351380855244</v>
      </c>
    </row>
    <row r="1567" spans="1:13" ht="15.75" hidden="1" outlineLevel="1">
      <c r="A1567" s="13">
        <v>0.892200000000001</v>
      </c>
      <c r="B1567" s="1">
        <v>449</v>
      </c>
      <c r="C1567" s="11">
        <f t="shared" si="157"/>
        <v>471.1481086766071</v>
      </c>
      <c r="D1567" s="10"/>
      <c r="E1567" s="10">
        <f t="shared" si="149"/>
        <v>1.7581268180037286</v>
      </c>
      <c r="F1567" s="10">
        <f t="shared" si="154"/>
        <v>-0.27690460126034505</v>
      </c>
      <c r="G1567" s="12">
        <f t="shared" si="150"/>
        <v>22.14810867660708</v>
      </c>
      <c r="H1567" s="13">
        <f t="shared" si="158"/>
        <v>0.9186792008070552</v>
      </c>
      <c r="I1567">
        <f t="shared" si="151"/>
        <v>-0.8420515437611636</v>
      </c>
      <c r="J1567">
        <f t="shared" si="155"/>
        <v>1.3841808385558583</v>
      </c>
      <c r="K1567">
        <f t="shared" si="156"/>
        <v>0.7224489547502468</v>
      </c>
      <c r="M1567" s="15">
        <f t="shared" si="152"/>
        <v>-0.026479200807054237</v>
      </c>
    </row>
    <row r="1568" spans="1:13" ht="15.75" hidden="1" outlineLevel="1">
      <c r="A1568" s="13">
        <v>0.894400000000001</v>
      </c>
      <c r="B1568" s="1">
        <v>448</v>
      </c>
      <c r="C1568" s="11">
        <f t="shared" si="157"/>
        <v>470.28478317157965</v>
      </c>
      <c r="D1568" s="10"/>
      <c r="E1568" s="10">
        <f t="shared" si="149"/>
        <v>1.741608479463282</v>
      </c>
      <c r="F1568" s="10">
        <f t="shared" si="154"/>
        <v>-0.29893383078388264</v>
      </c>
      <c r="G1568" s="12">
        <f t="shared" si="150"/>
        <v>22.284783171579647</v>
      </c>
      <c r="H1568" s="13">
        <f t="shared" si="158"/>
        <v>0.9205061210212567</v>
      </c>
      <c r="I1568">
        <f t="shared" si="151"/>
        <v>-0.8675682572084716</v>
      </c>
      <c r="J1568">
        <f t="shared" si="155"/>
        <v>1.373680498143915</v>
      </c>
      <c r="K1568">
        <f t="shared" si="156"/>
        <v>0.7279713160019209</v>
      </c>
      <c r="M1568" s="15">
        <f t="shared" si="152"/>
        <v>-0.026106121021255757</v>
      </c>
    </row>
    <row r="1569" spans="1:13" ht="15.75" hidden="1" outlineLevel="1">
      <c r="A1569" s="13">
        <v>0.896600000000001</v>
      </c>
      <c r="B1569" s="1">
        <v>447</v>
      </c>
      <c r="C1569" s="11">
        <f t="shared" si="157"/>
        <v>469.412559297732</v>
      </c>
      <c r="D1569" s="10"/>
      <c r="E1569" s="10">
        <f t="shared" si="149"/>
        <v>1.7252853484918023</v>
      </c>
      <c r="F1569" s="10">
        <f t="shared" si="154"/>
        <v>-0.3211901174347537</v>
      </c>
      <c r="G1569" s="12">
        <f t="shared" si="150"/>
        <v>22.412559297732003</v>
      </c>
      <c r="H1569" s="13">
        <f t="shared" si="158"/>
        <v>0.9223040420577028</v>
      </c>
      <c r="I1569">
        <f t="shared" si="151"/>
        <v>-0.8930849706557796</v>
      </c>
      <c r="J1569">
        <f t="shared" si="155"/>
        <v>1.3634447024004566</v>
      </c>
      <c r="K1569">
        <f t="shared" si="156"/>
        <v>0.7334364189757148</v>
      </c>
      <c r="M1569" s="15">
        <f t="shared" si="152"/>
        <v>-0.025704042057701826</v>
      </c>
    </row>
    <row r="1570" spans="1:13" ht="15.75" hidden="1" outlineLevel="1">
      <c r="A1570" s="13">
        <v>0.8988000000000009</v>
      </c>
      <c r="B1570" s="1">
        <v>446</v>
      </c>
      <c r="C1570" s="11">
        <f t="shared" si="157"/>
        <v>468.53111592496845</v>
      </c>
      <c r="D1570" s="10"/>
      <c r="E1570" s="10">
        <f t="shared" si="149"/>
        <v>1.7091546476736532</v>
      </c>
      <c r="F1570" s="10">
        <f t="shared" si="154"/>
        <v>-0.3436816553975902</v>
      </c>
      <c r="G1570" s="12">
        <f t="shared" si="150"/>
        <v>22.531115924968447</v>
      </c>
      <c r="H1570" s="13">
        <f t="shared" si="158"/>
        <v>0.9240731232835576</v>
      </c>
      <c r="I1570">
        <f t="shared" si="151"/>
        <v>-0.9186016841030876</v>
      </c>
      <c r="J1570">
        <f t="shared" si="155"/>
        <v>1.353466786409978</v>
      </c>
      <c r="K1570">
        <f t="shared" si="156"/>
        <v>0.7388433983315276</v>
      </c>
      <c r="M1570" s="15">
        <f t="shared" si="152"/>
        <v>-0.025273123283556687</v>
      </c>
    </row>
    <row r="1571" spans="1:13" ht="15.75" hidden="1" outlineLevel="1">
      <c r="A1571" s="13">
        <v>0.9010000000000009</v>
      </c>
      <c r="B1571" s="1">
        <v>445</v>
      </c>
      <c r="C1571" s="11">
        <f t="shared" si="157"/>
        <v>467.64011635342246</v>
      </c>
      <c r="D1571" s="10"/>
      <c r="E1571" s="10">
        <f t="shared" si="149"/>
        <v>1.6932136457723443</v>
      </c>
      <c r="F1571" s="10">
        <f t="shared" si="154"/>
        <v>-0.366417036146404</v>
      </c>
      <c r="G1571" s="12">
        <f t="shared" si="150"/>
        <v>22.640116353422457</v>
      </c>
      <c r="H1571" s="13">
        <f t="shared" si="158"/>
        <v>0.9258135343894756</v>
      </c>
      <c r="I1571">
        <f t="shared" si="151"/>
        <v>-0.9441183975503956</v>
      </c>
      <c r="J1571">
        <f t="shared" si="155"/>
        <v>1.3437402531722786</v>
      </c>
      <c r="K1571">
        <f t="shared" si="156"/>
        <v>0.7441914444694333</v>
      </c>
      <c r="M1571" s="15">
        <f t="shared" si="152"/>
        <v>-0.024813534389474645</v>
      </c>
    </row>
    <row r="1572" spans="1:13" ht="15.75" hidden="1" outlineLevel="1">
      <c r="A1572" s="13">
        <v>0.9032000000000009</v>
      </c>
      <c r="B1572" s="1">
        <v>444</v>
      </c>
      <c r="C1572" s="11">
        <f t="shared" si="157"/>
        <v>466.7392072695181</v>
      </c>
      <c r="D1572" s="10"/>
      <c r="E1572" s="10">
        <f t="shared" si="149"/>
        <v>1.6774596568524947</v>
      </c>
      <c r="F1572" s="10">
        <f t="shared" si="154"/>
        <v>-0.38940527508246764</v>
      </c>
      <c r="G1572" s="12">
        <f t="shared" si="150"/>
        <v>22.73920726951809</v>
      </c>
      <c r="H1572" s="13">
        <f t="shared" si="158"/>
        <v>0.9275254550265865</v>
      </c>
      <c r="I1572">
        <f t="shared" si="151"/>
        <v>-0.9696351109977035</v>
      </c>
      <c r="J1572">
        <f t="shared" si="155"/>
        <v>1.3342587693720191</v>
      </c>
      <c r="K1572">
        <f t="shared" si="156"/>
        <v>0.7494798032848298</v>
      </c>
      <c r="M1572" s="15">
        <f t="shared" si="152"/>
        <v>-0.024325455026585563</v>
      </c>
    </row>
    <row r="1573" spans="1:13" ht="15.75" hidden="1" outlineLevel="1">
      <c r="A1573" s="13">
        <v>0.9054000000000009</v>
      </c>
      <c r="B1573" s="1">
        <v>443</v>
      </c>
      <c r="C1573" s="11">
        <f t="shared" si="157"/>
        <v>465.8280176133073</v>
      </c>
      <c r="D1573" s="10"/>
      <c r="E1573" s="10">
        <f t="shared" si="149"/>
        <v>1.661890039420579</v>
      </c>
      <c r="F1573" s="10">
        <f t="shared" si="154"/>
        <v>-0.4126558404361504</v>
      </c>
      <c r="G1573" s="12">
        <f t="shared" si="150"/>
        <v>22.82801761330728</v>
      </c>
      <c r="H1573" s="13">
        <f t="shared" si="158"/>
        <v>0.9292090744388839</v>
      </c>
      <c r="I1573">
        <f t="shared" si="151"/>
        <v>-0.9951518244450115</v>
      </c>
      <c r="J1573">
        <f t="shared" si="155"/>
        <v>1.3250161612548599</v>
      </c>
      <c r="K1573">
        <f t="shared" si="156"/>
        <v>0.7547077758304076</v>
      </c>
      <c r="M1573" s="15">
        <f t="shared" si="152"/>
        <v>-0.023809074438883027</v>
      </c>
    </row>
    <row r="1574" spans="1:13" ht="15.75" hidden="1" outlineLevel="1">
      <c r="A1574" s="13">
        <v>0.9076000000000009</v>
      </c>
      <c r="B1574" s="1">
        <v>442</v>
      </c>
      <c r="C1574" s="11">
        <f t="shared" si="157"/>
        <v>464.90615734787275</v>
      </c>
      <c r="D1574" s="10"/>
      <c r="E1574" s="10">
        <f t="shared" si="149"/>
        <v>1.6465021955840093</v>
      </c>
      <c r="F1574" s="10">
        <f t="shared" si="154"/>
        <v>-0.4361786846677019</v>
      </c>
      <c r="G1574" s="12">
        <f t="shared" si="150"/>
        <v>22.90615734787275</v>
      </c>
      <c r="H1574" s="13">
        <f t="shared" si="158"/>
        <v>0.9308645910918759</v>
      </c>
      <c r="I1574">
        <f t="shared" si="151"/>
        <v>-1.0206685378923195</v>
      </c>
      <c r="J1574">
        <f t="shared" si="155"/>
        <v>1.3160064106074936</v>
      </c>
      <c r="K1574">
        <f t="shared" si="156"/>
        <v>0.7598747178886317</v>
      </c>
      <c r="M1574" s="15">
        <f t="shared" si="152"/>
        <v>-0.023264591091875064</v>
      </c>
    </row>
    <row r="1575" spans="1:13" ht="15.75" hidden="1" outlineLevel="1">
      <c r="A1575" s="13">
        <v>0.9098000000000008</v>
      </c>
      <c r="B1575" s="1">
        <v>441</v>
      </c>
      <c r="C1575" s="11">
        <f t="shared" si="157"/>
        <v>463.97321612045346</v>
      </c>
      <c r="D1575" s="10"/>
      <c r="E1575" s="10">
        <f t="shared" si="149"/>
        <v>1.6312935702281135</v>
      </c>
      <c r="F1575" s="10">
        <f t="shared" si="154"/>
        <v>-0.4599842786309399</v>
      </c>
      <c r="G1575" s="12">
        <f t="shared" si="150"/>
        <v>22.973216120453458</v>
      </c>
      <c r="H1575" s="13">
        <f t="shared" si="158"/>
        <v>0.9324922122983412</v>
      </c>
      <c r="I1575">
        <f t="shared" si="151"/>
        <v>-1.0461852513396275</v>
      </c>
      <c r="J1575">
        <f t="shared" si="155"/>
        <v>1.3072236508389594</v>
      </c>
      <c r="K1575">
        <f t="shared" si="156"/>
        <v>0.7649800394585983</v>
      </c>
      <c r="M1575" s="15">
        <f t="shared" si="152"/>
        <v>-0.022692212298340397</v>
      </c>
    </row>
    <row r="1576" spans="1:13" ht="15.75" hidden="1" outlineLevel="1">
      <c r="A1576" s="13">
        <v>0.9120000000000008</v>
      </c>
      <c r="B1576" s="1">
        <v>440</v>
      </c>
      <c r="C1576" s="11">
        <f t="shared" si="157"/>
        <v>463.02876180365</v>
      </c>
      <c r="D1576" s="10"/>
      <c r="E1576" s="10">
        <f t="shared" si="149"/>
        <v>1.6162616502105933</v>
      </c>
      <c r="F1576" s="10">
        <f t="shared" si="154"/>
        <v>-0.4840836487968866</v>
      </c>
      <c r="G1576" s="12">
        <f t="shared" si="150"/>
        <v>23.028761803650013</v>
      </c>
      <c r="H1576" s="13">
        <f t="shared" si="158"/>
        <v>0.9340921538420129</v>
      </c>
      <c r="I1576">
        <f t="shared" si="151"/>
        <v>-1.0717019647869355</v>
      </c>
      <c r="J1576">
        <f t="shared" si="155"/>
        <v>1.298662163160681</v>
      </c>
      <c r="K1576">
        <f t="shared" si="156"/>
        <v>0.770023204161275</v>
      </c>
      <c r="M1576" s="15">
        <f t="shared" si="152"/>
        <v>-0.02209215384201213</v>
      </c>
    </row>
    <row r="1577" spans="1:13" ht="15.75" hidden="1" outlineLevel="1">
      <c r="A1577" s="13">
        <v>0.9142000000000008</v>
      </c>
      <c r="B1577" s="1">
        <v>439</v>
      </c>
      <c r="C1577" s="11">
        <f t="shared" si="157"/>
        <v>462.07233890358197</v>
      </c>
      <c r="D1577" s="10"/>
      <c r="E1577" s="10">
        <f t="shared" si="149"/>
        <v>1.6014039635730437</v>
      </c>
      <c r="F1577" s="10">
        <f t="shared" si="154"/>
        <v>-0.5084884178723664</v>
      </c>
      <c r="G1577" s="12">
        <f t="shared" si="150"/>
        <v>23.072338903581965</v>
      </c>
      <c r="H1577" s="13">
        <f t="shared" si="158"/>
        <v>0.9356646395999892</v>
      </c>
      <c r="I1577">
        <f t="shared" si="151"/>
        <v>-1.0972186782342435</v>
      </c>
      <c r="J1577">
        <f t="shared" si="155"/>
        <v>1.2903163728627478</v>
      </c>
      <c r="K1577">
        <f t="shared" si="156"/>
        <v>0.7750037285672503</v>
      </c>
      <c r="M1577" s="15">
        <f t="shared" si="152"/>
        <v>-0.021464639599988455</v>
      </c>
    </row>
    <row r="1578" spans="1:13" ht="15.75" hidden="1" outlineLevel="1">
      <c r="A1578" s="13">
        <v>0.9164000000000008</v>
      </c>
      <c r="B1578" s="1">
        <v>438</v>
      </c>
      <c r="C1578" s="11">
        <f t="shared" si="157"/>
        <v>461.1034668201606</v>
      </c>
      <c r="D1578" s="10"/>
      <c r="E1578" s="10">
        <f t="shared" si="149"/>
        <v>1.5867180787691406</v>
      </c>
      <c r="F1578" s="10">
        <f t="shared" si="154"/>
        <v>-0.5332108491921266</v>
      </c>
      <c r="G1578" s="12">
        <f t="shared" si="150"/>
        <v>23.103466820160577</v>
      </c>
      <c r="H1578" s="13">
        <f t="shared" si="158"/>
        <v>0.9372099011646472</v>
      </c>
      <c r="I1578">
        <f t="shared" si="151"/>
        <v>-1.1227353916815515</v>
      </c>
      <c r="J1578">
        <f t="shared" si="155"/>
        <v>1.2821808456840087</v>
      </c>
      <c r="K1578">
        <f t="shared" si="156"/>
        <v>0.7799211814512228</v>
      </c>
      <c r="M1578" s="15">
        <f t="shared" si="152"/>
        <v>-0.020809901164646427</v>
      </c>
    </row>
    <row r="1579" spans="1:13" ht="15.75" hidden="1" outlineLevel="1">
      <c r="A1579" s="13">
        <v>0.9186000000000007</v>
      </c>
      <c r="B1579" s="1">
        <v>437</v>
      </c>
      <c r="C1579" s="11">
        <f t="shared" si="157"/>
        <v>460.12163794267303</v>
      </c>
      <c r="D1579" s="10"/>
      <c r="E1579" s="10">
        <f t="shared" si="149"/>
        <v>1.5722016039090936</v>
      </c>
      <c r="F1579" s="10">
        <f t="shared" si="154"/>
        <v>-0.5582638953132686</v>
      </c>
      <c r="G1579" s="12">
        <f t="shared" si="150"/>
        <v>23.121637942673033</v>
      </c>
      <c r="H1579" s="13">
        <f t="shared" si="158"/>
        <v>0.9387281774658052</v>
      </c>
      <c r="I1579">
        <f t="shared" si="151"/>
        <v>-1.1482521051288594</v>
      </c>
      <c r="J1579">
        <f t="shared" si="155"/>
        <v>1.2742502842736176</v>
      </c>
      <c r="K1579">
        <f t="shared" si="156"/>
        <v>0.7847751829775317</v>
      </c>
      <c r="M1579" s="15">
        <f t="shared" si="152"/>
        <v>-0.02012817746580442</v>
      </c>
    </row>
    <row r="1580" spans="1:13" ht="15.75" hidden="1" outlineLevel="1">
      <c r="A1580" s="13">
        <v>0.9208000000000007</v>
      </c>
      <c r="B1580" s="1">
        <v>436</v>
      </c>
      <c r="C1580" s="11">
        <f t="shared" si="157"/>
        <v>459.1263155616053</v>
      </c>
      <c r="D1580" s="10"/>
      <c r="E1580" s="10">
        <f t="shared" si="149"/>
        <v>1.5578521860199956</v>
      </c>
      <c r="F1580" s="10">
        <f t="shared" si="154"/>
        <v>-0.5836612512986666</v>
      </c>
      <c r="G1580" s="12">
        <f t="shared" si="150"/>
        <v>23.12631556160528</v>
      </c>
      <c r="H1580" s="13">
        <f t="shared" si="158"/>
        <v>0.9402197143938577</v>
      </c>
      <c r="I1580">
        <f t="shared" si="151"/>
        <v>-1.1737688185761674</v>
      </c>
      <c r="J1580">
        <f t="shared" si="155"/>
        <v>1.266519524741728</v>
      </c>
      <c r="K1580">
        <f t="shared" si="156"/>
        <v>0.789565403821092</v>
      </c>
      <c r="M1580" s="15">
        <f t="shared" si="152"/>
        <v>-0.019419714393856924</v>
      </c>
    </row>
    <row r="1581" spans="1:13" ht="15.75" hidden="1" outlineLevel="1">
      <c r="A1581" s="13">
        <v>0.9230000000000007</v>
      </c>
      <c r="B1581" s="1">
        <v>435</v>
      </c>
      <c r="C1581" s="11">
        <f t="shared" si="157"/>
        <v>458.1169315750011</v>
      </c>
      <c r="D1581" s="10"/>
      <c r="E1581" s="10">
        <f t="shared" si="149"/>
        <v>1.5436675103216901</v>
      </c>
      <c r="F1581" s="10">
        <f t="shared" si="154"/>
        <v>-0.6094174132431466</v>
      </c>
      <c r="G1581" s="12">
        <f t="shared" si="150"/>
        <v>23.116931575001104</v>
      </c>
      <c r="H1581" s="13">
        <f t="shared" si="158"/>
        <v>0.941684764424571</v>
      </c>
      <c r="I1581">
        <f t="shared" si="151"/>
        <v>-1.1992855320234754</v>
      </c>
      <c r="J1581">
        <f t="shared" si="155"/>
        <v>1.258983533297088</v>
      </c>
      <c r="K1581">
        <f t="shared" si="156"/>
        <v>0.7942915642281284</v>
      </c>
      <c r="M1581" s="15">
        <f t="shared" si="152"/>
        <v>-0.018684764424570344</v>
      </c>
    </row>
    <row r="1582" spans="1:13" ht="15.75" hidden="1" outlineLevel="1">
      <c r="A1582" s="13">
        <v>0.9252000000000007</v>
      </c>
      <c r="B1582" s="1">
        <v>434</v>
      </c>
      <c r="C1582" s="11">
        <f t="shared" si="157"/>
        <v>457.0928839646056</v>
      </c>
      <c r="D1582" s="10"/>
      <c r="E1582" s="10">
        <f t="shared" si="149"/>
        <v>1.5296452995177954</v>
      </c>
      <c r="F1582" s="10">
        <f t="shared" si="154"/>
        <v>-0.6355477426740083</v>
      </c>
      <c r="G1582" s="12">
        <f t="shared" si="150"/>
        <v>23.09288396460562</v>
      </c>
      <c r="H1582" s="13">
        <f t="shared" si="158"/>
        <v>0.9431235862462036</v>
      </c>
      <c r="I1582">
        <f t="shared" si="151"/>
        <v>-1.2248022454707834</v>
      </c>
      <c r="J1582">
        <f t="shared" si="155"/>
        <v>1.2516374029693467</v>
      </c>
      <c r="K1582">
        <f t="shared" si="156"/>
        <v>0.7989534330211212</v>
      </c>
      <c r="M1582" s="15">
        <f t="shared" si="152"/>
        <v>-0.01792358624620294</v>
      </c>
    </row>
    <row r="1583" spans="1:13" ht="15.75" hidden="1" outlineLevel="1">
      <c r="A1583" s="13">
        <v>0.9274000000000007</v>
      </c>
      <c r="B1583" s="1">
        <v>433</v>
      </c>
      <c r="C1583" s="11">
        <f t="shared" si="157"/>
        <v>456.0535340134915</v>
      </c>
      <c r="D1583" s="10"/>
      <c r="E1583" s="10">
        <f t="shared" si="149"/>
        <v>1.515783313101537</v>
      </c>
      <c r="F1583" s="10">
        <f t="shared" si="154"/>
        <v>-0.6620685375480602</v>
      </c>
      <c r="G1583" s="12">
        <f t="shared" si="150"/>
        <v>23.053534013491515</v>
      </c>
      <c r="H1583" s="13">
        <f t="shared" si="158"/>
        <v>0.9445364443895765</v>
      </c>
      <c r="I1583">
        <f t="shared" si="151"/>
        <v>-1.2503189589180914</v>
      </c>
      <c r="J1583">
        <f t="shared" si="155"/>
        <v>1.2444763504139402</v>
      </c>
      <c r="K1583">
        <f t="shared" si="156"/>
        <v>0.8035508265523712</v>
      </c>
      <c r="M1583" s="15">
        <f t="shared" si="152"/>
        <v>-0.017136444389575844</v>
      </c>
    </row>
    <row r="1584" spans="1:13" ht="15.75" hidden="1" outlineLevel="1">
      <c r="A1584" s="13">
        <v>0.9296000000000006</v>
      </c>
      <c r="B1584" s="1">
        <v>432</v>
      </c>
      <c r="C1584" s="11">
        <f t="shared" si="157"/>
        <v>454.9982032327213</v>
      </c>
      <c r="D1584" s="10"/>
      <c r="E1584" s="10">
        <f aca="true" t="shared" si="159" ref="E1584:E1620">(1/(0.9674*A1584)^3.833)</f>
        <v>1.502079346676041</v>
      </c>
      <c r="F1584" s="10">
        <f t="shared" si="154"/>
        <v>-0.6889971106730973</v>
      </c>
      <c r="G1584" s="12">
        <f aca="true" t="shared" si="160" ref="G1584:G1620">C1584-B1584</f>
        <v>22.998203232721323</v>
      </c>
      <c r="H1584" s="13">
        <f t="shared" si="158"/>
        <v>0.9459236088616956</v>
      </c>
      <c r="I1584">
        <f aca="true" t="shared" si="161" ref="I1584:I1620">(B1584-482)/39.19</f>
        <v>-1.2758356723653994</v>
      </c>
      <c r="J1584">
        <f t="shared" si="155"/>
        <v>1.237495712797474</v>
      </c>
      <c r="K1584">
        <f t="shared" si="156"/>
        <v>0.8080836076105727</v>
      </c>
      <c r="M1584" s="15">
        <f aca="true" t="shared" si="162" ref="M1584:M1615">A1584-H1584</f>
        <v>-0.016323608861694927</v>
      </c>
    </row>
    <row r="1585" spans="1:13" ht="15.75" hidden="1" outlineLevel="1">
      <c r="A1585" s="13">
        <v>0.9318000000000006</v>
      </c>
      <c r="B1585" s="1">
        <v>431</v>
      </c>
      <c r="C1585" s="11">
        <f t="shared" si="157"/>
        <v>453.9261699597471</v>
      </c>
      <c r="D1585" s="10"/>
      <c r="E1585" s="10">
        <f t="shared" si="159"/>
        <v>1.4885312312887549</v>
      </c>
      <c r="F1585" s="10">
        <f aca="true" t="shared" si="163" ref="F1585:F1620">LN(E1585-1)</f>
        <v>-0.71635187650556</v>
      </c>
      <c r="G1585" s="12">
        <f t="shared" si="160"/>
        <v>22.926169959747085</v>
      </c>
      <c r="H1585" s="13">
        <f t="shared" si="158"/>
        <v>0.9472853547834863</v>
      </c>
      <c r="I1585">
        <f t="shared" si="161"/>
        <v>-1.3013523858127074</v>
      </c>
      <c r="J1585">
        <f aca="true" t="shared" si="164" ref="J1585:J1620">(EXP(I1585)+1)*0.9674</f>
        <v>1.2306909447615755</v>
      </c>
      <c r="K1585">
        <f aca="true" t="shared" si="165" ref="K1585:K1620">1/J1585</f>
        <v>0.8125516842847432</v>
      </c>
      <c r="M1585" s="15">
        <f t="shared" si="162"/>
        <v>-0.015485354783485672</v>
      </c>
    </row>
    <row r="1586" spans="1:13" ht="15.75" hidden="1" outlineLevel="1">
      <c r="A1586" s="13">
        <v>0.9340000000000006</v>
      </c>
      <c r="B1586" s="1">
        <v>430</v>
      </c>
      <c r="C1586" s="11">
        <f t="shared" si="157"/>
        <v>452.8366655855487</v>
      </c>
      <c r="D1586" s="10"/>
      <c r="E1586" s="10">
        <f t="shared" si="159"/>
        <v>1.4751368327796726</v>
      </c>
      <c r="F1586" s="10">
        <f t="shared" si="163"/>
        <v>-0.7441524474215695</v>
      </c>
      <c r="G1586" s="12">
        <f t="shared" si="160"/>
        <v>22.8366655855487</v>
      </c>
      <c r="H1586" s="13">
        <f t="shared" si="158"/>
        <v>0.9486219620321744</v>
      </c>
      <c r="I1586">
        <f t="shared" si="161"/>
        <v>-1.3268690992600154</v>
      </c>
      <c r="J1586">
        <f t="shared" si="164"/>
        <v>1.2240576154632368</v>
      </c>
      <c r="K1586">
        <f t="shared" si="165"/>
        <v>0.816955008789808</v>
      </c>
      <c r="M1586" s="15">
        <f t="shared" si="162"/>
        <v>-0.014621962032173808</v>
      </c>
    </row>
    <row r="1587" spans="1:13" ht="15.75" hidden="1" outlineLevel="1">
      <c r="A1587" s="13">
        <v>0.9362000000000006</v>
      </c>
      <c r="B1587" s="1">
        <v>429</v>
      </c>
      <c r="C1587" s="11">
        <f t="shared" si="157"/>
        <v>451.72887036079254</v>
      </c>
      <c r="D1587" s="10"/>
      <c r="E1587" s="10">
        <f t="shared" si="159"/>
        <v>1.4618940511430383</v>
      </c>
      <c r="F1587" s="10">
        <f t="shared" si="163"/>
        <v>-0.772419740729968</v>
      </c>
      <c r="G1587" s="12">
        <f t="shared" si="160"/>
        <v>22.72887036079254</v>
      </c>
      <c r="H1587" s="13">
        <f t="shared" si="158"/>
        <v>0.9499337148888095</v>
      </c>
      <c r="I1587">
        <f t="shared" si="161"/>
        <v>-1.3523858127073234</v>
      </c>
      <c r="J1587">
        <f t="shared" si="164"/>
        <v>1.2175914056897266</v>
      </c>
      <c r="K1587">
        <f t="shared" si="165"/>
        <v>0.821293576258065</v>
      </c>
      <c r="M1587" s="15">
        <f t="shared" si="162"/>
        <v>-0.013733714888808923</v>
      </c>
    </row>
    <row r="1588" spans="1:13" ht="15.75" hidden="1" outlineLevel="1">
      <c r="A1588" s="13">
        <v>0.9384000000000006</v>
      </c>
      <c r="B1588" s="1">
        <v>428</v>
      </c>
      <c r="C1588" s="11">
        <f t="shared" si="157"/>
        <v>450.60190872335033</v>
      </c>
      <c r="D1588" s="10"/>
      <c r="E1588" s="10">
        <f t="shared" si="159"/>
        <v>1.4488008199022313</v>
      </c>
      <c r="F1588" s="10">
        <f t="shared" si="163"/>
        <v>-0.8011760978986897</v>
      </c>
      <c r="G1588" s="12">
        <f t="shared" si="160"/>
        <v>22.601908723350334</v>
      </c>
      <c r="H1588" s="13">
        <f t="shared" si="158"/>
        <v>0.9512209016913953</v>
      </c>
      <c r="I1588">
        <f t="shared" si="161"/>
        <v>-1.3779025261546314</v>
      </c>
      <c r="J1588">
        <f t="shared" si="164"/>
        <v>1.2112881050461854</v>
      </c>
      <c r="K1588">
        <f t="shared" si="165"/>
        <v>0.8255674235006797</v>
      </c>
      <c r="M1588" s="15">
        <f t="shared" si="162"/>
        <v>-0.012820901691394715</v>
      </c>
    </row>
    <row r="1589" spans="1:13" ht="15.75" hidden="1" outlineLevel="1">
      <c r="A1589" s="13">
        <v>0.9406000000000005</v>
      </c>
      <c r="B1589" s="1">
        <v>427</v>
      </c>
      <c r="C1589" s="11">
        <f t="shared" si="157"/>
        <v>449.4548440800835</v>
      </c>
      <c r="D1589" s="10"/>
      <c r="E1589" s="10">
        <f t="shared" si="159"/>
        <v>1.435855105497514</v>
      </c>
      <c r="F1589" s="10">
        <f t="shared" si="163"/>
        <v>-0.8304454177064688</v>
      </c>
      <c r="G1589" s="12">
        <f t="shared" si="160"/>
        <v>22.45484408008349</v>
      </c>
      <c r="H1589" s="13">
        <f t="shared" si="158"/>
        <v>0.9524838144940575</v>
      </c>
      <c r="I1589">
        <f t="shared" si="161"/>
        <v>-1.4034192396019394</v>
      </c>
      <c r="J1589">
        <f t="shared" si="164"/>
        <v>1.205143609214078</v>
      </c>
      <c r="K1589">
        <f t="shared" si="165"/>
        <v>0.829776627743261</v>
      </c>
      <c r="M1589" s="15">
        <f t="shared" si="162"/>
        <v>-0.011883814494056955</v>
      </c>
    </row>
    <row r="1590" spans="1:13" ht="15.75" hidden="1" outlineLevel="1">
      <c r="A1590" s="13">
        <v>0.9428000000000005</v>
      </c>
      <c r="B1590" s="1">
        <v>426</v>
      </c>
      <c r="C1590" s="11">
        <f t="shared" si="157"/>
        <v>448.2866729645685</v>
      </c>
      <c r="D1590" s="10"/>
      <c r="E1590" s="10">
        <f t="shared" si="159"/>
        <v>1.4230549066863676</v>
      </c>
      <c r="F1590" s="10">
        <f t="shared" si="163"/>
        <v>-0.8602533053184868</v>
      </c>
      <c r="G1590" s="12">
        <f t="shared" si="160"/>
        <v>22.28667296456848</v>
      </c>
      <c r="H1590" s="13">
        <f t="shared" si="158"/>
        <v>0.9537227487326468</v>
      </c>
      <c r="I1590">
        <f t="shared" si="161"/>
        <v>-1.4289359530492474</v>
      </c>
      <c r="J1590">
        <f t="shared" si="164"/>
        <v>1.199153917278715</v>
      </c>
      <c r="K1590">
        <f t="shared" si="165"/>
        <v>0.8339213053394661</v>
      </c>
      <c r="M1590" s="15">
        <f t="shared" si="162"/>
        <v>-0.010922748732646315</v>
      </c>
    </row>
    <row r="1591" spans="1:13" ht="15.75" hidden="1" outlineLevel="1">
      <c r="A1591" s="13">
        <v>0.9450000000000005</v>
      </c>
      <c r="B1591" s="1">
        <v>425</v>
      </c>
      <c r="C1591" s="11">
        <f t="shared" si="157"/>
        <v>447.09631847899686</v>
      </c>
      <c r="D1591" s="10"/>
      <c r="E1591" s="10">
        <f t="shared" si="159"/>
        <v>1.4103982539561104</v>
      </c>
      <c r="F1591" s="10">
        <f t="shared" si="163"/>
        <v>-0.890627239627536</v>
      </c>
      <c r="G1591" s="12">
        <f t="shared" si="160"/>
        <v>22.096318478996864</v>
      </c>
      <c r="H1591" s="13">
        <f t="shared" si="158"/>
        <v>0.9549380028971391</v>
      </c>
      <c r="I1591">
        <f t="shared" si="161"/>
        <v>-1.4544526664965554</v>
      </c>
      <c r="J1591">
        <f t="shared" si="164"/>
        <v>1.193315129124106</v>
      </c>
      <c r="K1591">
        <f t="shared" si="165"/>
        <v>0.8380016104664663</v>
      </c>
      <c r="M1591" s="15">
        <f t="shared" si="162"/>
        <v>-0.009938002897138642</v>
      </c>
    </row>
    <row r="1592" spans="1:13" ht="15.75" hidden="1" outlineLevel="1">
      <c r="A1592" s="13">
        <v>0.9472000000000005</v>
      </c>
      <c r="B1592" s="1">
        <v>424</v>
      </c>
      <c r="C1592" s="11">
        <f t="shared" si="157"/>
        <v>445.8826229123472</v>
      </c>
      <c r="D1592" s="10"/>
      <c r="E1592" s="10">
        <f t="shared" si="159"/>
        <v>1.3978832089485305</v>
      </c>
      <c r="F1592" s="10">
        <f t="shared" si="163"/>
        <v>-0.9215967616140034</v>
      </c>
      <c r="G1592" s="12">
        <f t="shared" si="160"/>
        <v>21.882622912347188</v>
      </c>
      <c r="H1592" s="13">
        <f t="shared" si="158"/>
        <v>0.956129878211167</v>
      </c>
      <c r="I1592">
        <f t="shared" si="161"/>
        <v>-1.4799693799438634</v>
      </c>
      <c r="J1592">
        <f t="shared" si="164"/>
        <v>1.1876234428934462</v>
      </c>
      <c r="K1592">
        <f t="shared" si="165"/>
        <v>0.842017733805984</v>
      </c>
      <c r="M1592" s="15">
        <f t="shared" si="162"/>
        <v>-0.008929878211166531</v>
      </c>
    </row>
    <row r="1593" spans="1:13" ht="15.75" hidden="1" outlineLevel="1">
      <c r="A1593" s="13">
        <v>0.9494000000000005</v>
      </c>
      <c r="B1593" s="1">
        <v>423</v>
      </c>
      <c r="C1593" s="11">
        <f t="shared" si="157"/>
        <v>444.6443394074601</v>
      </c>
      <c r="D1593" s="10"/>
      <c r="E1593" s="10">
        <f t="shared" si="159"/>
        <v>1.3855078638962561</v>
      </c>
      <c r="F1593" s="10">
        <f t="shared" si="163"/>
        <v>-0.9531936869747358</v>
      </c>
      <c r="G1593" s="12">
        <f t="shared" si="160"/>
        <v>21.64433940746011</v>
      </c>
      <c r="H1593" s="13">
        <f t="shared" si="158"/>
        <v>0.9572986783189785</v>
      </c>
      <c r="I1593">
        <f t="shared" si="161"/>
        <v>-1.5054860933911713</v>
      </c>
      <c r="J1593">
        <f t="shared" si="164"/>
        <v>1.1820751525135815</v>
      </c>
      <c r="K1593">
        <f t="shared" si="165"/>
        <v>0.845969901214475</v>
      </c>
      <c r="M1593" s="15">
        <f t="shared" si="162"/>
        <v>-0.007898678318978058</v>
      </c>
    </row>
    <row r="1594" spans="1:13" ht="15.75" hidden="1" outlineLevel="1">
      <c r="A1594" s="13">
        <v>0.9516000000000004</v>
      </c>
      <c r="B1594" s="1">
        <v>422</v>
      </c>
      <c r="C1594" s="11">
        <f t="shared" si="157"/>
        <v>443.3801225260599</v>
      </c>
      <c r="D1594" s="10"/>
      <c r="E1594" s="10">
        <f t="shared" si="159"/>
        <v>1.3732703410705984</v>
      </c>
      <c r="F1594" s="10">
        <f t="shared" si="163"/>
        <v>-0.9854523468726749</v>
      </c>
      <c r="G1594" s="12">
        <f t="shared" si="160"/>
        <v>21.380122526059893</v>
      </c>
      <c r="H1594" s="13">
        <f t="shared" si="158"/>
        <v>0.9584447089800938</v>
      </c>
      <c r="I1594">
        <f t="shared" si="161"/>
        <v>-1.5310028068384793</v>
      </c>
      <c r="J1594">
        <f t="shared" si="164"/>
        <v>1.1766666452818453</v>
      </c>
      <c r="K1594">
        <f t="shared" si="165"/>
        <v>0.8498583723858948</v>
      </c>
      <c r="M1594" s="15">
        <f t="shared" si="162"/>
        <v>-0.0068447089800933725</v>
      </c>
    </row>
    <row r="1595" spans="1:13" ht="15.75" hidden="1" outlineLevel="1">
      <c r="A1595" s="13">
        <v>0.9538000000000004</v>
      </c>
      <c r="B1595" s="1">
        <v>421</v>
      </c>
      <c r="C1595" s="11">
        <f t="shared" si="157"/>
        <v>442.0885175320543</v>
      </c>
      <c r="D1595" s="10"/>
      <c r="E1595" s="10">
        <f t="shared" si="159"/>
        <v>1.3611687922406062</v>
      </c>
      <c r="F1595" s="10">
        <f t="shared" si="163"/>
        <v>-1.0184098613918264</v>
      </c>
      <c r="G1595" s="12">
        <f t="shared" si="160"/>
        <v>21.08851753205431</v>
      </c>
      <c r="H1595" s="13">
        <f t="shared" si="158"/>
        <v>0.9595682777718939</v>
      </c>
      <c r="I1595">
        <f t="shared" si="161"/>
        <v>-1.5565195202857873</v>
      </c>
      <c r="J1595">
        <f t="shared" si="164"/>
        <v>1.1713943995136888</v>
      </c>
      <c r="K1595">
        <f t="shared" si="165"/>
        <v>0.8536834395103441</v>
      </c>
      <c r="M1595" s="15">
        <f t="shared" si="162"/>
        <v>-0.005768277771893482</v>
      </c>
    </row>
    <row r="1596" spans="1:13" ht="15.75" hidden="1" outlineLevel="1">
      <c r="A1596" s="13">
        <v>0.9560000000000004</v>
      </c>
      <c r="B1596" s="1">
        <v>420</v>
      </c>
      <c r="C1596" s="11">
        <f t="shared" si="157"/>
        <v>440.767948178313</v>
      </c>
      <c r="D1596" s="10"/>
      <c r="E1596" s="10">
        <f t="shared" si="159"/>
        <v>1.349201398143081</v>
      </c>
      <c r="F1596" s="10">
        <f t="shared" si="163"/>
        <v>-1.0521064511785396</v>
      </c>
      <c r="G1596" s="12">
        <f t="shared" si="160"/>
        <v>20.76794817831302</v>
      </c>
      <c r="H1596" s="13">
        <f t="shared" si="158"/>
        <v>0.9606696938003499</v>
      </c>
      <c r="I1596">
        <f t="shared" si="161"/>
        <v>-1.5820362337330953</v>
      </c>
      <c r="J1596">
        <f t="shared" si="164"/>
        <v>1.16625498224958</v>
      </c>
      <c r="K1596">
        <f t="shared" si="165"/>
        <v>0.8574454259317357</v>
      </c>
      <c r="M1596" s="15">
        <f t="shared" si="162"/>
        <v>-0.004669693800349539</v>
      </c>
    </row>
    <row r="1597" spans="1:13" ht="15.75" hidden="1" outlineLevel="1">
      <c r="A1597" s="13">
        <v>0.9582000000000004</v>
      </c>
      <c r="B1597" s="1">
        <v>419</v>
      </c>
      <c r="C1597" s="11">
        <f t="shared" si="157"/>
        <v>439.41670273891816</v>
      </c>
      <c r="D1597" s="10"/>
      <c r="E1597" s="10">
        <f t="shared" si="159"/>
        <v>1.337366367963307</v>
      </c>
      <c r="F1597" s="10">
        <f t="shared" si="163"/>
        <v>-1.0865857938525612</v>
      </c>
      <c r="G1597" s="12">
        <f t="shared" si="160"/>
        <v>20.41670273891816</v>
      </c>
      <c r="H1597" s="13">
        <f t="shared" si="158"/>
        <v>0.9617492674190701</v>
      </c>
      <c r="I1597">
        <f t="shared" si="161"/>
        <v>-1.6075529471804033</v>
      </c>
      <c r="J1597">
        <f t="shared" si="164"/>
        <v>1.1612450470196722</v>
      </c>
      <c r="K1597">
        <f t="shared" si="165"/>
        <v>0.8611446848074774</v>
      </c>
      <c r="M1597" s="15">
        <f t="shared" si="162"/>
        <v>-0.0035492674190696905</v>
      </c>
    </row>
    <row r="1598" spans="1:13" ht="15.75" hidden="1" outlineLevel="1">
      <c r="A1598" s="13">
        <v>0.9604000000000004</v>
      </c>
      <c r="B1598" s="1">
        <v>418</v>
      </c>
      <c r="C1598" s="11">
        <f t="shared" si="157"/>
        <v>438.0329179754472</v>
      </c>
      <c r="D1598" s="10"/>
      <c r="E1598" s="10">
        <f t="shared" si="159"/>
        <v>1.3256619388262496</v>
      </c>
      <c r="F1598" s="10">
        <f t="shared" si="163"/>
        <v>-1.121895433134799</v>
      </c>
      <c r="G1598" s="12">
        <f t="shared" si="160"/>
        <v>20.03291797544722</v>
      </c>
      <c r="H1598" s="13">
        <f t="shared" si="158"/>
        <v>0.9628073099568137</v>
      </c>
      <c r="I1598">
        <f t="shared" si="161"/>
        <v>-1.6330696606277113</v>
      </c>
      <c r="J1598">
        <f t="shared" si="164"/>
        <v>1.1563613316647905</v>
      </c>
      <c r="K1598">
        <f t="shared" si="165"/>
        <v>0.8647815977730073</v>
      </c>
      <c r="M1598" s="15">
        <f t="shared" si="162"/>
        <v>-0.002407309956813375</v>
      </c>
    </row>
    <row r="1599" spans="1:13" ht="15.75" hidden="1" outlineLevel="1">
      <c r="A1599" s="13">
        <v>0.9626000000000003</v>
      </c>
      <c r="B1599" s="1">
        <v>417</v>
      </c>
      <c r="C1599" s="11">
        <f t="shared" si="157"/>
        <v>436.61456065938177</v>
      </c>
      <c r="D1599" s="10"/>
      <c r="E1599" s="10">
        <f t="shared" si="159"/>
        <v>1.3140863752979977</v>
      </c>
      <c r="F1599" s="10">
        <f t="shared" si="163"/>
        <v>-1.1580872503347344</v>
      </c>
      <c r="G1599" s="12">
        <f t="shared" si="160"/>
        <v>19.614560659381766</v>
      </c>
      <c r="H1599" s="13">
        <f t="shared" si="158"/>
        <v>0.9638441334535952</v>
      </c>
      <c r="I1599">
        <f t="shared" si="161"/>
        <v>-1.6585863740750193</v>
      </c>
      <c r="J1599">
        <f t="shared" si="164"/>
        <v>1.1516006562123162</v>
      </c>
      <c r="K1599">
        <f t="shared" si="165"/>
        <v>0.8683565736138603</v>
      </c>
      <c r="M1599" s="15">
        <f t="shared" si="162"/>
        <v>-0.0012441334535948645</v>
      </c>
    </row>
    <row r="1600" spans="1:13" ht="15.75" hidden="1" outlineLevel="1">
      <c r="A1600" s="13">
        <v>0.9648000000000003</v>
      </c>
      <c r="B1600" s="1">
        <v>416</v>
      </c>
      <c r="C1600" s="11">
        <f t="shared" si="157"/>
        <v>435.15940618954124</v>
      </c>
      <c r="D1600" s="10"/>
      <c r="E1600" s="10">
        <f t="shared" si="159"/>
        <v>1.30263796889721</v>
      </c>
      <c r="F1600" s="10">
        <f t="shared" si="163"/>
        <v>-1.1952180099632237</v>
      </c>
      <c r="G1600" s="12">
        <f t="shared" si="160"/>
        <v>19.159406189541244</v>
      </c>
      <c r="H1600" s="13">
        <f t="shared" si="158"/>
        <v>0.9648600504054742</v>
      </c>
      <c r="I1600">
        <f t="shared" si="161"/>
        <v>-1.6841030875223273</v>
      </c>
      <c r="J1600">
        <f t="shared" si="164"/>
        <v>1.1469599208055865</v>
      </c>
      <c r="K1600">
        <f t="shared" si="165"/>
        <v>0.8718700469477898</v>
      </c>
      <c r="M1600" s="15">
        <f t="shared" si="162"/>
        <v>-6.005040547385487E-05</v>
      </c>
    </row>
    <row r="1601" spans="1:13" ht="15.75" hidden="1" outlineLevel="1">
      <c r="A1601" s="13">
        <v>0.9670000000000003</v>
      </c>
      <c r="B1601" s="1">
        <v>415</v>
      </c>
      <c r="C1601" s="11">
        <f t="shared" si="157"/>
        <v>433.66501373864423</v>
      </c>
      <c r="D1601" s="10"/>
      <c r="E1601" s="10">
        <f t="shared" si="159"/>
        <v>1.2913150376163514</v>
      </c>
      <c r="F1601" s="10">
        <f t="shared" si="163"/>
        <v>-1.2333499939105843</v>
      </c>
      <c r="G1601" s="12">
        <f t="shared" si="160"/>
        <v>18.665013738644234</v>
      </c>
      <c r="H1601" s="13">
        <f t="shared" si="158"/>
        <v>0.9658553735181035</v>
      </c>
      <c r="I1601">
        <f t="shared" si="161"/>
        <v>-1.7096198009696353</v>
      </c>
      <c r="J1601">
        <f t="shared" si="164"/>
        <v>1.1424361036854587</v>
      </c>
      <c r="K1601">
        <f t="shared" si="165"/>
        <v>0.8753224769193089</v>
      </c>
      <c r="M1601" s="15">
        <f t="shared" si="162"/>
        <v>0.0011446264818968377</v>
      </c>
    </row>
    <row r="1602" spans="1:13" ht="15.75" hidden="1" outlineLevel="1">
      <c r="A1602" s="13">
        <v>0.9692000000000003</v>
      </c>
      <c r="B1602" s="1">
        <v>414</v>
      </c>
      <c r="C1602" s="11">
        <f aca="true" t="shared" si="166" ref="C1602:C1620">39.19*F1602+482</f>
        <v>432.1286972301539</v>
      </c>
      <c r="D1602" s="10"/>
      <c r="E1602" s="10">
        <f t="shared" si="159"/>
        <v>1.2801159254524959</v>
      </c>
      <c r="F1602" s="10">
        <f t="shared" si="163"/>
        <v>-1.2725517420221013</v>
      </c>
      <c r="G1602" s="12">
        <f t="shared" si="160"/>
        <v>18.128697230153875</v>
      </c>
      <c r="H1602" s="13">
        <f t="shared" si="158"/>
        <v>0.9668304154690815</v>
      </c>
      <c r="I1602">
        <f t="shared" si="161"/>
        <v>-1.7351365144169433</v>
      </c>
      <c r="J1602">
        <f t="shared" si="164"/>
        <v>1.1380262592227286</v>
      </c>
      <c r="K1602">
        <f t="shared" si="165"/>
        <v>0.8787143459088541</v>
      </c>
      <c r="M1602" s="15">
        <f t="shared" si="162"/>
        <v>0.0023695845309187336</v>
      </c>
    </row>
    <row r="1603" spans="1:13" ht="15.75" hidden="1" outlineLevel="1">
      <c r="A1603" s="13">
        <v>0.9714000000000003</v>
      </c>
      <c r="B1603" s="1">
        <v>413</v>
      </c>
      <c r="C1603" s="11">
        <f t="shared" si="166"/>
        <v>430.5474912766917</v>
      </c>
      <c r="D1603" s="10"/>
      <c r="E1603" s="10">
        <f t="shared" si="159"/>
        <v>1.2690390019474858</v>
      </c>
      <c r="F1603" s="10">
        <f t="shared" si="163"/>
        <v>-1.3128989212377733</v>
      </c>
      <c r="G1603" s="12">
        <f t="shared" si="160"/>
        <v>17.547491276691687</v>
      </c>
      <c r="H1603" s="13">
        <f t="shared" si="158"/>
        <v>0.9677854886791364</v>
      </c>
      <c r="I1603">
        <f t="shared" si="161"/>
        <v>-1.7606532278642513</v>
      </c>
      <c r="J1603">
        <f t="shared" si="164"/>
        <v>1.13372751600012</v>
      </c>
      <c r="K1603">
        <f t="shared" si="165"/>
        <v>0.8820461582586254</v>
      </c>
      <c r="M1603" s="15">
        <f t="shared" si="162"/>
        <v>0.003614511320863878</v>
      </c>
    </row>
    <row r="1604" spans="1:13" ht="15.75" hidden="1" outlineLevel="1">
      <c r="A1604" s="13">
        <v>0.9736000000000002</v>
      </c>
      <c r="B1604" s="1">
        <v>412</v>
      </c>
      <c r="C1604" s="11">
        <f t="shared" si="166"/>
        <v>428.9181109925293</v>
      </c>
      <c r="D1604" s="10"/>
      <c r="E1604" s="10">
        <f t="shared" si="159"/>
        <v>1.2580826617372394</v>
      </c>
      <c r="F1604" s="10">
        <f t="shared" si="163"/>
        <v>-1.3544753510454375</v>
      </c>
      <c r="G1604" s="12">
        <f t="shared" si="160"/>
        <v>16.918110992529307</v>
      </c>
      <c r="H1604" s="13">
        <f t="shared" si="158"/>
        <v>0.9687209050921415</v>
      </c>
      <c r="I1604">
        <f t="shared" si="161"/>
        <v>-1.7861699413115593</v>
      </c>
      <c r="J1604">
        <f t="shared" si="164"/>
        <v>1.1295370749425948</v>
      </c>
      <c r="K1604">
        <f t="shared" si="165"/>
        <v>0.8853184390169945</v>
      </c>
      <c r="M1604" s="15">
        <f t="shared" si="162"/>
        <v>0.004879094907858761</v>
      </c>
    </row>
    <row r="1605" spans="1:13" ht="15.75" hidden="1" outlineLevel="1">
      <c r="A1605" s="13">
        <v>0.9758000000000002</v>
      </c>
      <c r="B1605" s="1">
        <v>411</v>
      </c>
      <c r="C1605" s="11">
        <f t="shared" si="166"/>
        <v>427.2369043085759</v>
      </c>
      <c r="D1605" s="10"/>
      <c r="E1605" s="10">
        <f t="shared" si="159"/>
        <v>1.247245324110007</v>
      </c>
      <c r="F1605" s="10">
        <f t="shared" si="163"/>
        <v>-1.3973742202455757</v>
      </c>
      <c r="G1605" s="12">
        <f t="shared" si="160"/>
        <v>16.2369043085759</v>
      </c>
      <c r="H1605" s="13">
        <f t="shared" si="158"/>
        <v>0.9696369759639495</v>
      </c>
      <c r="I1605">
        <f t="shared" si="161"/>
        <v>-1.8116866547588673</v>
      </c>
      <c r="J1605">
        <f t="shared" si="164"/>
        <v>1.1254522074947697</v>
      </c>
      <c r="K1605">
        <f t="shared" si="165"/>
        <v>0.8885317327032275</v>
      </c>
      <c r="M1605" s="15">
        <f t="shared" si="162"/>
        <v>0.006163024036050735</v>
      </c>
    </row>
    <row r="1606" spans="1:13" ht="15.75" hidden="1" outlineLevel="1">
      <c r="A1606" s="13">
        <v>0.9780000000000002</v>
      </c>
      <c r="B1606" s="1">
        <v>410</v>
      </c>
      <c r="C1606" s="11">
        <f t="shared" si="166"/>
        <v>425.49979504606483</v>
      </c>
      <c r="D1606" s="10"/>
      <c r="E1606" s="10">
        <f t="shared" si="159"/>
        <v>1.2365254325733743</v>
      </c>
      <c r="F1606" s="10">
        <f t="shared" si="163"/>
        <v>-1.4416995395237344</v>
      </c>
      <c r="G1606" s="12">
        <f t="shared" si="160"/>
        <v>15.499795046064833</v>
      </c>
      <c r="H1606" s="13">
        <f t="shared" si="158"/>
        <v>0.9705340116600059</v>
      </c>
      <c r="I1606">
        <f t="shared" si="161"/>
        <v>-1.8372033682061752</v>
      </c>
      <c r="J1606">
        <f t="shared" si="164"/>
        <v>1.1214702538442503</v>
      </c>
      <c r="K1606">
        <f t="shared" si="165"/>
        <v>0.8916866020941113</v>
      </c>
      <c r="M1606" s="15">
        <f t="shared" si="162"/>
        <v>0.007465988339994345</v>
      </c>
    </row>
    <row r="1607" spans="1:13" ht="15.75" hidden="1" outlineLevel="1">
      <c r="A1607" s="13">
        <v>0.9802000000000002</v>
      </c>
      <c r="B1607" s="1">
        <v>409</v>
      </c>
      <c r="C1607" s="11">
        <f t="shared" si="166"/>
        <v>423.70221451282316</v>
      </c>
      <c r="D1607" s="10"/>
      <c r="E1607" s="10">
        <f t="shared" si="159"/>
        <v>1.225921454429823</v>
      </c>
      <c r="F1607" s="10">
        <f t="shared" si="163"/>
        <v>-1.487567886888922</v>
      </c>
      <c r="G1607" s="12">
        <f t="shared" si="160"/>
        <v>14.702214512823161</v>
      </c>
      <c r="H1607" s="13">
        <f t="shared" si="158"/>
        <v>0.9714123214616894</v>
      </c>
      <c r="I1607">
        <f t="shared" si="161"/>
        <v>-1.8627200816534832</v>
      </c>
      <c r="J1607">
        <f t="shared" si="164"/>
        <v>1.1175886211897241</v>
      </c>
      <c r="K1607">
        <f t="shared" si="165"/>
        <v>0.8947836270339388</v>
      </c>
      <c r="M1607" s="15">
        <f t="shared" si="162"/>
        <v>0.00878767853831075</v>
      </c>
    </row>
    <row r="1608" spans="1:13" ht="15.75" hidden="1" outlineLevel="1">
      <c r="A1608" s="13">
        <v>0.9824000000000002</v>
      </c>
      <c r="B1608" s="1">
        <v>408</v>
      </c>
      <c r="C1608" s="11">
        <f t="shared" si="166"/>
        <v>421.8390187281302</v>
      </c>
      <c r="D1608" s="10"/>
      <c r="E1608" s="10">
        <f t="shared" si="159"/>
        <v>1.2154318803606619</v>
      </c>
      <c r="F1608" s="10">
        <f t="shared" si="163"/>
        <v>-1.5351105198231634</v>
      </c>
      <c r="G1608" s="12">
        <f t="shared" si="160"/>
        <v>13.839018728130213</v>
      </c>
      <c r="H1608" s="13">
        <f t="shared" si="158"/>
        <v>0.9722722133813084</v>
      </c>
      <c r="I1608">
        <f t="shared" si="161"/>
        <v>-1.8882367951007912</v>
      </c>
      <c r="J1608">
        <f t="shared" si="164"/>
        <v>1.1138047820526924</v>
      </c>
      <c r="K1608">
        <f t="shared" si="165"/>
        <v>0.897823403269148</v>
      </c>
      <c r="M1608" s="15">
        <f t="shared" si="162"/>
        <v>0.010127786618691736</v>
      </c>
    </row>
    <row r="1609" spans="1:13" ht="15.75" hidden="1" outlineLevel="1">
      <c r="A1609" s="13">
        <v>0.9846000000000001</v>
      </c>
      <c r="B1609" s="1">
        <v>407</v>
      </c>
      <c r="C1609" s="11">
        <f t="shared" si="166"/>
        <v>419.90438749335544</v>
      </c>
      <c r="D1609" s="10"/>
      <c r="E1609" s="10">
        <f t="shared" si="159"/>
        <v>1.2050552240181422</v>
      </c>
      <c r="F1609" s="10">
        <f t="shared" si="163"/>
        <v>-1.5844759506671229</v>
      </c>
      <c r="G1609" s="12">
        <f t="shared" si="160"/>
        <v>12.904387493355443</v>
      </c>
      <c r="H1609" s="13">
        <f t="shared" si="158"/>
        <v>0.9731139939856654</v>
      </c>
      <c r="I1609">
        <f t="shared" si="161"/>
        <v>-1.9137535085480992</v>
      </c>
      <c r="J1609">
        <f t="shared" si="164"/>
        <v>1.1101162726317306</v>
      </c>
      <c r="K1609">
        <f t="shared" si="165"/>
        <v>0.9008065413087945</v>
      </c>
      <c r="M1609" s="15">
        <f t="shared" si="162"/>
        <v>0.011486006014334693</v>
      </c>
    </row>
    <row r="1610" spans="1:13" ht="15.75" hidden="1" outlineLevel="1">
      <c r="A1610" s="13">
        <v>0.9868000000000001</v>
      </c>
      <c r="B1610" s="1">
        <v>406</v>
      </c>
      <c r="C1610" s="11">
        <f t="shared" si="166"/>
        <v>417.89170031040015</v>
      </c>
      <c r="D1610" s="10"/>
      <c r="E1610" s="10">
        <f t="shared" si="159"/>
        <v>1.194790021625581</v>
      </c>
      <c r="F1610" s="10">
        <f t="shared" si="163"/>
        <v>-1.6358331127736634</v>
      </c>
      <c r="G1610" s="12">
        <f t="shared" si="160"/>
        <v>11.891700310400154</v>
      </c>
      <c r="H1610" s="13">
        <f t="shared" si="158"/>
        <v>0.9739379682280915</v>
      </c>
      <c r="I1610">
        <f t="shared" si="161"/>
        <v>-1.939270221995407</v>
      </c>
      <c r="J1610">
        <f t="shared" si="164"/>
        <v>1.1065206911982142</v>
      </c>
      <c r="K1610">
        <f t="shared" si="165"/>
        <v>0.9037336653118827</v>
      </c>
      <c r="M1610" s="15">
        <f t="shared" si="162"/>
        <v>0.012862031771908589</v>
      </c>
    </row>
    <row r="1611" spans="1:13" ht="15.75" hidden="1" outlineLevel="1">
      <c r="A1611" s="13">
        <v>0.9890000000000001</v>
      </c>
      <c r="B1611" s="1">
        <v>405</v>
      </c>
      <c r="C1611" s="11">
        <f t="shared" si="166"/>
        <v>415.793382467141</v>
      </c>
      <c r="D1611" s="10"/>
      <c r="E1611" s="10">
        <f t="shared" si="159"/>
        <v>1.1846348315853146</v>
      </c>
      <c r="F1611" s="10">
        <f t="shared" si="163"/>
        <v>-1.6893752879014812</v>
      </c>
      <c r="G1611" s="12">
        <f t="shared" si="160"/>
        <v>10.793382467140987</v>
      </c>
      <c r="H1611" s="13">
        <f t="shared" si="158"/>
        <v>0.9747444392888336</v>
      </c>
      <c r="I1611">
        <f t="shared" si="161"/>
        <v>-1.964786935442715</v>
      </c>
      <c r="J1611">
        <f t="shared" si="164"/>
        <v>1.1030156965324616</v>
      </c>
      <c r="K1611">
        <f t="shared" si="165"/>
        <v>0.9066054120024666</v>
      </c>
      <c r="M1611" s="15">
        <f t="shared" si="162"/>
        <v>0.014255560711166515</v>
      </c>
    </row>
    <row r="1612" spans="1:13" ht="15.75" hidden="1" outlineLevel="1">
      <c r="A1612" s="13">
        <v>0.9912000000000001</v>
      </c>
      <c r="B1612" s="1">
        <v>404</v>
      </c>
      <c r="C1612" s="11">
        <f t="shared" si="166"/>
        <v>413.6007122458249</v>
      </c>
      <c r="D1612" s="10"/>
      <c r="E1612" s="10">
        <f t="shared" si="159"/>
        <v>1.1745882340943183</v>
      </c>
      <c r="F1612" s="10">
        <f t="shared" si="163"/>
        <v>-1.745325025623248</v>
      </c>
      <c r="G1612" s="12">
        <f t="shared" si="160"/>
        <v>9.600712245824923</v>
      </c>
      <c r="H1612" s="13">
        <f t="shared" si="158"/>
        <v>0.9755337084236694</v>
      </c>
      <c r="I1612">
        <f t="shared" si="161"/>
        <v>-1.990303648890023</v>
      </c>
      <c r="J1612">
        <f t="shared" si="164"/>
        <v>1.0995990063992784</v>
      </c>
      <c r="K1612">
        <f t="shared" si="165"/>
        <v>0.9094224296132978</v>
      </c>
      <c r="M1612" s="15">
        <f t="shared" si="162"/>
        <v>0.015666291576330704</v>
      </c>
    </row>
    <row r="1613" spans="1:13" ht="15.75" hidden="1" outlineLevel="1">
      <c r="A1613" s="13">
        <v>0.9934000000000001</v>
      </c>
      <c r="B1613" s="1">
        <v>403</v>
      </c>
      <c r="C1613" s="11">
        <f t="shared" si="166"/>
        <v>411.3035768406378</v>
      </c>
      <c r="D1613" s="10"/>
      <c r="E1613" s="10">
        <f t="shared" si="159"/>
        <v>1.1646488307673168</v>
      </c>
      <c r="F1613" s="10">
        <f t="shared" si="163"/>
        <v>-1.8039403715070745</v>
      </c>
      <c r="G1613" s="12">
        <f t="shared" si="160"/>
        <v>8.303576840637788</v>
      </c>
      <c r="H1613" s="13">
        <f t="shared" si="158"/>
        <v>0.9763060748206129</v>
      </c>
      <c r="I1613">
        <f t="shared" si="161"/>
        <v>-2.015820362337331</v>
      </c>
      <c r="J1613">
        <f t="shared" si="164"/>
        <v>1.0962683960619055</v>
      </c>
      <c r="K1613">
        <f t="shared" si="165"/>
        <v>0.9121853768586892</v>
      </c>
      <c r="M1613" s="15">
        <f t="shared" si="162"/>
        <v>0.017093925179387126</v>
      </c>
    </row>
    <row r="1614" spans="1:13" ht="15.75" hidden="1" outlineLevel="1">
      <c r="A1614" s="13">
        <v>0.9956</v>
      </c>
      <c r="B1614" s="1">
        <v>402</v>
      </c>
      <c r="C1614" s="11">
        <f t="shared" si="166"/>
        <v>408.8901596849892</v>
      </c>
      <c r="D1614" s="10"/>
      <c r="E1614" s="10">
        <f t="shared" si="159"/>
        <v>1.1548152442672308</v>
      </c>
      <c r="F1614" s="10">
        <f t="shared" si="163"/>
        <v>-1.8655228454965758</v>
      </c>
      <c r="G1614" s="12">
        <f t="shared" si="160"/>
        <v>6.890159684989214</v>
      </c>
      <c r="H1614" s="13">
        <f t="shared" si="158"/>
        <v>0.9770618354645616</v>
      </c>
      <c r="I1614">
        <f t="shared" si="161"/>
        <v>-2.041337075784639</v>
      </c>
      <c r="J1614">
        <f t="shared" si="164"/>
        <v>1.0930216968334097</v>
      </c>
      <c r="K1614">
        <f t="shared" si="165"/>
        <v>0.9148949219371376</v>
      </c>
      <c r="M1614" s="15">
        <f t="shared" si="162"/>
        <v>0.01853816453543844</v>
      </c>
    </row>
    <row r="1615" spans="1:13" ht="15.75" hidden="1" outlineLevel="1">
      <c r="A1615" s="13">
        <v>0.9978</v>
      </c>
      <c r="B1615" s="1">
        <v>401</v>
      </c>
      <c r="C1615" s="11">
        <f t="shared" si="166"/>
        <v>406.3465346742313</v>
      </c>
      <c r="D1615" s="10"/>
      <c r="E1615" s="10">
        <f t="shared" si="159"/>
        <v>1.1450861179427978</v>
      </c>
      <c r="F1615" s="10">
        <f t="shared" si="163"/>
        <v>-1.9304277960134908</v>
      </c>
      <c r="G1615" s="12">
        <f t="shared" si="160"/>
        <v>5.346534674231293</v>
      </c>
      <c r="H1615" s="13">
        <f t="shared" si="158"/>
        <v>0.9778012850097275</v>
      </c>
      <c r="I1615">
        <f t="shared" si="161"/>
        <v>-2.066853789231947</v>
      </c>
      <c r="J1615">
        <f t="shared" si="164"/>
        <v>1.0898567946645688</v>
      </c>
      <c r="K1615">
        <f t="shared" si="165"/>
        <v>0.9175517415641525</v>
      </c>
      <c r="M1615" s="15">
        <f t="shared" si="162"/>
        <v>0.019998714990272504</v>
      </c>
    </row>
    <row r="1616" spans="1:11" ht="15.75" collapsed="1">
      <c r="A1616" s="13">
        <v>1</v>
      </c>
      <c r="B1616" s="1">
        <v>20</v>
      </c>
      <c r="C1616" s="11">
        <f t="shared" si="166"/>
        <v>403.6561318967914</v>
      </c>
      <c r="D1616" s="10"/>
      <c r="E1616" s="10">
        <f t="shared" si="159"/>
        <v>1.1354601154732125</v>
      </c>
      <c r="F1616" s="10">
        <f t="shared" si="163"/>
        <v>-1.9990780327432662</v>
      </c>
      <c r="G1616" s="12">
        <f t="shared" si="160"/>
        <v>383.6561318967914</v>
      </c>
      <c r="H1616" s="13">
        <f>POWER(K1616,(1/3.833))</f>
        <v>1.008682303282239</v>
      </c>
      <c r="I1616">
        <f t="shared" si="161"/>
        <v>-11.78872161265629</v>
      </c>
      <c r="J1616">
        <f t="shared" si="164"/>
        <v>0.9674073422528748</v>
      </c>
      <c r="K1616">
        <f t="shared" si="165"/>
        <v>1.0336907281179242</v>
      </c>
    </row>
    <row r="1617" spans="1:11" ht="15.75">
      <c r="A1617" s="13">
        <v>1</v>
      </c>
      <c r="B1617" s="1">
        <v>100</v>
      </c>
      <c r="C1617" s="11">
        <f t="shared" si="166"/>
        <v>403.6561318967914</v>
      </c>
      <c r="D1617" s="10"/>
      <c r="E1617" s="10">
        <f t="shared" si="159"/>
        <v>1.1354601154732125</v>
      </c>
      <c r="F1617" s="10">
        <f t="shared" si="163"/>
        <v>-1.9990780327432662</v>
      </c>
      <c r="G1617" s="12">
        <f t="shared" si="160"/>
        <v>303.6561318967914</v>
      </c>
      <c r="H1617" s="13">
        <f>POWER(K1617,(1/3.833))</f>
        <v>1.008668920244923</v>
      </c>
      <c r="I1617">
        <f t="shared" si="161"/>
        <v>-9.747384536871651</v>
      </c>
      <c r="J1617">
        <f t="shared" si="164"/>
        <v>0.9674565419478498</v>
      </c>
      <c r="K1617">
        <f t="shared" si="165"/>
        <v>1.0336381601044613</v>
      </c>
    </row>
    <row r="1618" spans="1:11" ht="15.75">
      <c r="A1618" s="13">
        <v>1</v>
      </c>
      <c r="B1618" s="1">
        <v>200</v>
      </c>
      <c r="C1618" s="11">
        <f t="shared" si="166"/>
        <v>403.6561318967914</v>
      </c>
      <c r="D1618" s="10"/>
      <c r="E1618" s="10">
        <f t="shared" si="159"/>
        <v>1.1354601154732125</v>
      </c>
      <c r="F1618" s="10">
        <f t="shared" si="163"/>
        <v>-1.9990780327432662</v>
      </c>
      <c r="G1618" s="12">
        <f t="shared" si="160"/>
        <v>203.6561318967914</v>
      </c>
      <c r="H1618" s="13">
        <f>POWER(K1618,(1/3.833))</f>
        <v>1.0084870797706595</v>
      </c>
      <c r="I1618">
        <f t="shared" si="161"/>
        <v>-7.195713192140853</v>
      </c>
      <c r="J1618">
        <f t="shared" si="164"/>
        <v>0.9681253498913756</v>
      </c>
      <c r="K1618">
        <f t="shared" si="165"/>
        <v>1.032924094087817</v>
      </c>
    </row>
    <row r="1619" spans="1:11" ht="15.75">
      <c r="A1619" s="13">
        <v>1</v>
      </c>
      <c r="B1619" s="1">
        <v>300</v>
      </c>
      <c r="C1619" s="11">
        <f t="shared" si="166"/>
        <v>403.6561318967914</v>
      </c>
      <c r="D1619" s="10"/>
      <c r="E1619" s="10">
        <f t="shared" si="159"/>
        <v>1.1354601154732125</v>
      </c>
      <c r="F1619" s="10">
        <f t="shared" si="163"/>
        <v>-1.9990780327432662</v>
      </c>
      <c r="G1619" s="12">
        <f t="shared" si="160"/>
        <v>103.65613189679141</v>
      </c>
      <c r="H1619" s="13">
        <f>POWER(K1619,(1/3.833))</f>
        <v>1.006168291907536</v>
      </c>
      <c r="I1619">
        <f t="shared" si="161"/>
        <v>-4.644041847410054</v>
      </c>
      <c r="J1619">
        <f t="shared" si="164"/>
        <v>0.9767051704960034</v>
      </c>
      <c r="K1619">
        <f t="shared" si="165"/>
        <v>1.023850420994666</v>
      </c>
    </row>
    <row r="1620" spans="1:13" ht="15.75">
      <c r="A1620" s="13">
        <v>1</v>
      </c>
      <c r="B1620" s="1">
        <v>400</v>
      </c>
      <c r="C1620" s="11">
        <f t="shared" si="166"/>
        <v>403.6561318967914</v>
      </c>
      <c r="D1620" s="10"/>
      <c r="E1620" s="10">
        <f t="shared" si="159"/>
        <v>1.1354601154732125</v>
      </c>
      <c r="F1620" s="10">
        <f t="shared" si="163"/>
        <v>-1.9990780327432662</v>
      </c>
      <c r="G1620" s="12">
        <f t="shared" si="160"/>
        <v>3.6561318967914076</v>
      </c>
      <c r="H1620" s="13">
        <f>POWER(K1620,(1/3.833))</f>
        <v>0.9785247156596905</v>
      </c>
      <c r="I1620">
        <f t="shared" si="161"/>
        <v>-2.092370502679255</v>
      </c>
      <c r="J1620">
        <f t="shared" si="164"/>
        <v>1.0867716287673341</v>
      </c>
      <c r="K1620">
        <f t="shared" si="165"/>
        <v>0.9201565200356265</v>
      </c>
      <c r="M1620" s="15">
        <f>A1620-H1620</f>
        <v>0.02147528434030954</v>
      </c>
    </row>
    <row r="1622" spans="6:8" ht="23.25">
      <c r="F1622" s="16" t="s">
        <v>59</v>
      </c>
      <c r="G1622" s="16" t="s">
        <v>60</v>
      </c>
      <c r="H1622" s="16" t="s">
        <v>61</v>
      </c>
    </row>
    <row r="1623" spans="6:10" ht="15.75">
      <c r="F1623" s="17">
        <v>1200</v>
      </c>
      <c r="G1623" s="18">
        <v>0.008470546925993765</v>
      </c>
      <c r="H1623" s="18">
        <v>0</v>
      </c>
      <c r="J1623" s="19">
        <f>IF(H1623=0,,(G1623-H1623)/H1623)</f>
        <v>0</v>
      </c>
    </row>
    <row r="1624" spans="6:10" ht="15.75">
      <c r="F1624" s="17">
        <v>1150</v>
      </c>
      <c r="G1624" s="18">
        <v>0.011815954711161576</v>
      </c>
      <c r="H1624" s="18">
        <v>0.01</v>
      </c>
      <c r="J1624" s="19">
        <f aca="true" t="shared" si="167" ref="J1624:J1639">(G1624-H1624)/H1624</f>
        <v>0.18159547111615756</v>
      </c>
    </row>
    <row r="1625" spans="6:10" ht="15.75">
      <c r="F1625" s="17">
        <v>1100</v>
      </c>
      <c r="G1625" s="18">
        <v>0.01648261727061913</v>
      </c>
      <c r="H1625" s="18">
        <v>0.02</v>
      </c>
      <c r="J1625" s="19">
        <f t="shared" si="167"/>
        <v>-0.17586913646904356</v>
      </c>
    </row>
    <row r="1626" spans="6:10" ht="15.75">
      <c r="F1626" s="17">
        <v>1050</v>
      </c>
      <c r="G1626" s="18">
        <v>0.022992357370759404</v>
      </c>
      <c r="H1626" s="18">
        <v>0.03000000000000006</v>
      </c>
      <c r="J1626" s="19">
        <f t="shared" si="167"/>
        <v>-0.23358808764135477</v>
      </c>
    </row>
    <row r="1627" spans="6:10" ht="15.75">
      <c r="F1627" s="17">
        <v>1000</v>
      </c>
      <c r="G1627" s="18">
        <v>0.03207308393425488</v>
      </c>
      <c r="H1627" s="18">
        <v>0.04</v>
      </c>
      <c r="J1627" s="19">
        <f t="shared" si="167"/>
        <v>-0.19817290164362808</v>
      </c>
    </row>
    <row r="1628" spans="6:10" ht="15.75">
      <c r="F1628" s="17">
        <v>950</v>
      </c>
      <c r="G1628" s="18">
        <v>0.04474016249944789</v>
      </c>
      <c r="H1628" s="18">
        <v>0.05000000000000006</v>
      </c>
      <c r="J1628" s="19">
        <f t="shared" si="167"/>
        <v>-0.10519675001104319</v>
      </c>
    </row>
    <row r="1629" spans="6:10" ht="15.75">
      <c r="F1629" s="17">
        <v>900</v>
      </c>
      <c r="G1629" s="18">
        <v>0.06240983299513595</v>
      </c>
      <c r="H1629" s="18">
        <v>0.06</v>
      </c>
      <c r="J1629" s="19">
        <f t="shared" si="167"/>
        <v>0.04016388325226589</v>
      </c>
    </row>
    <row r="1630" spans="6:10" ht="15.75">
      <c r="F1630" s="17">
        <v>850</v>
      </c>
      <c r="G1630" s="18">
        <v>0.08705697371185689</v>
      </c>
      <c r="H1630" s="18">
        <v>0.085</v>
      </c>
      <c r="J1630" s="19">
        <f t="shared" si="167"/>
        <v>0.02419969072772803</v>
      </c>
    </row>
    <row r="1631" spans="6:10" ht="15.75">
      <c r="F1631" s="17">
        <v>800</v>
      </c>
      <c r="G1631" s="18">
        <v>0.12143293762095025</v>
      </c>
      <c r="H1631" s="18">
        <v>0.11</v>
      </c>
      <c r="J1631" s="19">
        <f t="shared" si="167"/>
        <v>0.10393579655409321</v>
      </c>
    </row>
    <row r="1632" spans="6:10" ht="15.75">
      <c r="F1632" s="17">
        <v>750</v>
      </c>
      <c r="G1632" s="18">
        <v>0.16935826709661372</v>
      </c>
      <c r="H1632" s="18">
        <v>0.17</v>
      </c>
      <c r="J1632" s="19">
        <f t="shared" si="167"/>
        <v>-0.003774899431684049</v>
      </c>
    </row>
    <row r="1633" spans="6:10" ht="15.75">
      <c r="F1633" s="17">
        <v>700</v>
      </c>
      <c r="G1633" s="18">
        <v>0.23607556509489716</v>
      </c>
      <c r="H1633" s="18">
        <v>0.23</v>
      </c>
      <c r="J1633" s="19">
        <f t="shared" si="167"/>
        <v>0.026415500412596306</v>
      </c>
    </row>
    <row r="1634" spans="6:10" ht="15.75">
      <c r="F1634" s="17">
        <v>650</v>
      </c>
      <c r="G1634" s="18">
        <v>0.32846971025791627</v>
      </c>
      <c r="H1634" s="18">
        <v>0.3499999999999993</v>
      </c>
      <c r="J1634" s="19">
        <f t="shared" si="167"/>
        <v>-0.061515113548808814</v>
      </c>
    </row>
    <row r="1635" spans="6:10" ht="15.75">
      <c r="F1635" s="17">
        <v>600</v>
      </c>
      <c r="G1635" s="18">
        <v>0.4541019641924225</v>
      </c>
      <c r="H1635" s="18">
        <v>0.47</v>
      </c>
      <c r="J1635" s="19">
        <f t="shared" si="167"/>
        <v>-0.033825608101228685</v>
      </c>
    </row>
    <row r="1636" spans="6:10" ht="15.75">
      <c r="F1636" s="17">
        <v>550</v>
      </c>
      <c r="G1636" s="18">
        <v>0.6148260832605446</v>
      </c>
      <c r="H1636" s="18">
        <v>0.625</v>
      </c>
      <c r="J1636" s="19">
        <f t="shared" si="167"/>
        <v>-0.016278266783128714</v>
      </c>
    </row>
    <row r="1637" spans="6:10" ht="15.75">
      <c r="F1637" s="17">
        <v>500</v>
      </c>
      <c r="G1637" s="18">
        <v>0.7874747751980173</v>
      </c>
      <c r="H1637" s="18">
        <v>0.78</v>
      </c>
      <c r="J1637" s="19">
        <f t="shared" si="167"/>
        <v>0.009583045125663223</v>
      </c>
    </row>
    <row r="1638" spans="6:10" ht="15.75">
      <c r="F1638" s="17">
        <v>450</v>
      </c>
      <c r="G1638" s="18">
        <v>0.9168231327289622</v>
      </c>
      <c r="H1638" s="18">
        <v>0.890000000000001</v>
      </c>
      <c r="J1638" s="19">
        <f t="shared" si="167"/>
        <v>0.030138351380855244</v>
      </c>
    </row>
    <row r="1639" spans="6:10" ht="15.75">
      <c r="F1639" s="17">
        <v>400</v>
      </c>
      <c r="G1639" s="18">
        <v>0.9785247156596905</v>
      </c>
      <c r="H1639" s="18">
        <v>1</v>
      </c>
      <c r="J1639" s="19">
        <f t="shared" si="167"/>
        <v>-0.02147528434030954</v>
      </c>
    </row>
    <row r="1667" spans="13:30" ht="20.25">
      <c r="M1667" s="16" t="s">
        <v>59</v>
      </c>
      <c r="N1667" s="17">
        <v>1200</v>
      </c>
      <c r="O1667" s="17">
        <v>1150</v>
      </c>
      <c r="P1667" s="17">
        <v>1100</v>
      </c>
      <c r="Q1667" s="17">
        <v>1050</v>
      </c>
      <c r="R1667" s="17">
        <v>1000</v>
      </c>
      <c r="S1667" s="17">
        <v>950</v>
      </c>
      <c r="T1667" s="17">
        <v>900</v>
      </c>
      <c r="U1667" s="17">
        <v>850</v>
      </c>
      <c r="V1667" s="17">
        <v>800</v>
      </c>
      <c r="W1667" s="17">
        <v>750</v>
      </c>
      <c r="X1667" s="17">
        <v>700</v>
      </c>
      <c r="Y1667" s="17">
        <v>650</v>
      </c>
      <c r="Z1667" s="17">
        <v>600</v>
      </c>
      <c r="AA1667" s="17">
        <v>550</v>
      </c>
      <c r="AB1667" s="17">
        <v>500</v>
      </c>
      <c r="AC1667" s="17">
        <v>450</v>
      </c>
      <c r="AD1667" s="17">
        <v>400</v>
      </c>
    </row>
    <row r="1668" spans="13:30" ht="23.25">
      <c r="M1668" s="16" t="s">
        <v>60</v>
      </c>
      <c r="N1668" s="18">
        <v>0.008470546925993765</v>
      </c>
      <c r="O1668" s="18">
        <v>0.011815954711161576</v>
      </c>
      <c r="P1668" s="18">
        <v>0.01648261727061913</v>
      </c>
      <c r="Q1668" s="18">
        <v>0.022992357370759404</v>
      </c>
      <c r="R1668" s="18">
        <v>0.03207308393425488</v>
      </c>
      <c r="S1668" s="18">
        <v>0.04474016249944789</v>
      </c>
      <c r="T1668" s="18">
        <v>0.06240983299513595</v>
      </c>
      <c r="U1668" s="18">
        <v>0.08705697371185689</v>
      </c>
      <c r="V1668" s="18">
        <v>0.12143293762095025</v>
      </c>
      <c r="W1668" s="18">
        <v>0.16935826709661372</v>
      </c>
      <c r="X1668" s="18">
        <v>0.23607556509489716</v>
      </c>
      <c r="Y1668" s="18">
        <v>0.32846971025791627</v>
      </c>
      <c r="Z1668" s="18">
        <v>0.4541019641924225</v>
      </c>
      <c r="AA1668" s="18">
        <v>0.6148260832605446</v>
      </c>
      <c r="AB1668" s="18">
        <v>0.7874747751980173</v>
      </c>
      <c r="AC1668" s="18">
        <v>0.9168231327289622</v>
      </c>
      <c r="AD1668" s="18">
        <v>0.9785247156596905</v>
      </c>
    </row>
    <row r="1669" spans="13:30" ht="23.25">
      <c r="M1669" s="16" t="s">
        <v>61</v>
      </c>
      <c r="N1669" s="18">
        <v>0</v>
      </c>
      <c r="O1669" s="18">
        <v>0.01</v>
      </c>
      <c r="P1669" s="18">
        <v>0.02</v>
      </c>
      <c r="Q1669" s="18">
        <v>0.03000000000000006</v>
      </c>
      <c r="R1669" s="18">
        <v>0.04</v>
      </c>
      <c r="S1669" s="18">
        <v>0.05000000000000006</v>
      </c>
      <c r="T1669" s="18">
        <v>0.06</v>
      </c>
      <c r="U1669" s="18">
        <v>0.085</v>
      </c>
      <c r="V1669" s="18">
        <v>0.11</v>
      </c>
      <c r="W1669" s="18">
        <v>0.17</v>
      </c>
      <c r="X1669" s="18">
        <v>0.23</v>
      </c>
      <c r="Y1669" s="18">
        <v>0.3499999999999993</v>
      </c>
      <c r="Z1669" s="18">
        <v>0.47</v>
      </c>
      <c r="AA1669" s="18">
        <v>0.625</v>
      </c>
      <c r="AB1669" s="18">
        <v>0.78</v>
      </c>
      <c r="AC1669" s="18">
        <v>0.890000000000001</v>
      </c>
      <c r="AD1669" s="18">
        <v>1</v>
      </c>
    </row>
    <row r="1672" spans="13:26" ht="23.25">
      <c r="M1672" s="69" t="s">
        <v>411</v>
      </c>
      <c r="N1672" s="17">
        <v>1200</v>
      </c>
      <c r="O1672" s="17">
        <v>1100</v>
      </c>
      <c r="P1672" s="17">
        <v>1000</v>
      </c>
      <c r="Q1672" s="17">
        <v>900</v>
      </c>
      <c r="R1672" s="17">
        <v>800</v>
      </c>
      <c r="S1672" s="17">
        <v>700</v>
      </c>
      <c r="T1672" s="17">
        <v>600</v>
      </c>
      <c r="U1672" s="17">
        <v>500</v>
      </c>
      <c r="V1672" s="17">
        <v>400</v>
      </c>
      <c r="W1672" s="17">
        <v>300</v>
      </c>
      <c r="X1672" s="17">
        <v>200</v>
      </c>
      <c r="Y1672" s="17">
        <v>100</v>
      </c>
      <c r="Z1672" s="17">
        <v>0</v>
      </c>
    </row>
    <row r="1673" spans="13:26" ht="23.25">
      <c r="M1673" s="16" t="s">
        <v>410</v>
      </c>
      <c r="N1673" s="18">
        <v>0</v>
      </c>
      <c r="O1673" s="18">
        <v>0.02</v>
      </c>
      <c r="P1673" s="18">
        <v>0.04</v>
      </c>
      <c r="Q1673" s="18">
        <v>0.06</v>
      </c>
      <c r="R1673" s="18">
        <v>0.11</v>
      </c>
      <c r="S1673" s="18">
        <v>0.23</v>
      </c>
      <c r="T1673" s="18">
        <v>0.47</v>
      </c>
      <c r="U1673" s="18">
        <v>0.78</v>
      </c>
      <c r="V1673" s="18">
        <v>1</v>
      </c>
      <c r="W1673" s="18">
        <v>1</v>
      </c>
      <c r="X1673" s="18">
        <v>1</v>
      </c>
      <c r="Y1673" s="18">
        <v>1</v>
      </c>
      <c r="Z1673" s="18">
        <v>1</v>
      </c>
    </row>
    <row r="1675" spans="13:23" ht="23.25">
      <c r="M1675" s="69" t="s">
        <v>411</v>
      </c>
      <c r="N1675" s="123" t="s">
        <v>418</v>
      </c>
      <c r="O1675" s="123"/>
      <c r="P1675" s="17" t="s">
        <v>419</v>
      </c>
      <c r="Q1675" s="17" t="s">
        <v>420</v>
      </c>
      <c r="R1675" s="17" t="s">
        <v>421</v>
      </c>
      <c r="S1675" s="17" t="s">
        <v>422</v>
      </c>
      <c r="T1675" s="17" t="s">
        <v>423</v>
      </c>
      <c r="U1675" s="17" t="s">
        <v>424</v>
      </c>
      <c r="V1675" s="17" t="s">
        <v>425</v>
      </c>
      <c r="W1675" s="17" t="s">
        <v>426</v>
      </c>
    </row>
    <row r="1676" spans="13:23" ht="23.25">
      <c r="M1676" s="16" t="s">
        <v>410</v>
      </c>
      <c r="N1676" s="124">
        <v>1</v>
      </c>
      <c r="O1676" s="124"/>
      <c r="P1676" s="18">
        <v>0.78</v>
      </c>
      <c r="Q1676" s="18">
        <v>0.47</v>
      </c>
      <c r="R1676" s="18">
        <v>0.23</v>
      </c>
      <c r="S1676" s="18">
        <v>0.11</v>
      </c>
      <c r="T1676" s="18">
        <v>0.06</v>
      </c>
      <c r="U1676" s="18">
        <v>0.04</v>
      </c>
      <c r="V1676" s="18">
        <v>0.02</v>
      </c>
      <c r="W1676" s="18">
        <v>0</v>
      </c>
    </row>
    <row r="1678" spans="13:23" ht="23.25">
      <c r="M1678" s="16" t="s">
        <v>410</v>
      </c>
      <c r="N1678" s="18">
        <v>1</v>
      </c>
      <c r="O1678" s="18">
        <v>0.78</v>
      </c>
      <c r="P1678" s="98">
        <v>0.51</v>
      </c>
      <c r="Q1678" s="18">
        <v>0.47</v>
      </c>
      <c r="R1678" s="18">
        <v>0.23</v>
      </c>
      <c r="S1678" s="18">
        <v>0.11</v>
      </c>
      <c r="T1678" s="18">
        <v>0.06</v>
      </c>
      <c r="U1678" s="18">
        <v>0.04</v>
      </c>
      <c r="V1678" s="18">
        <v>0.02</v>
      </c>
      <c r="W1678" s="18">
        <v>0</v>
      </c>
    </row>
    <row r="1679" spans="13:23" ht="23.25">
      <c r="M1679" s="69" t="s">
        <v>411</v>
      </c>
      <c r="N1679" s="17" t="s">
        <v>428</v>
      </c>
      <c r="O1679" s="17" t="s">
        <v>419</v>
      </c>
      <c r="P1679" s="99" t="s">
        <v>427</v>
      </c>
      <c r="Q1679" s="17" t="s">
        <v>420</v>
      </c>
      <c r="R1679" s="17" t="s">
        <v>421</v>
      </c>
      <c r="S1679" s="17" t="s">
        <v>422</v>
      </c>
      <c r="T1679" s="17" t="s">
        <v>423</v>
      </c>
      <c r="U1679" s="17" t="s">
        <v>424</v>
      </c>
      <c r="V1679" s="17" t="s">
        <v>425</v>
      </c>
      <c r="W1679" s="17" t="s">
        <v>426</v>
      </c>
    </row>
  </sheetData>
  <sheetProtection/>
  <mergeCells count="2">
    <mergeCell ref="N1675:O1675"/>
    <mergeCell ref="N1676:O1676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63"/>
  <sheetViews>
    <sheetView workbookViewId="0" topLeftCell="A89">
      <selection activeCell="A1" sqref="A1:J1"/>
    </sheetView>
  </sheetViews>
  <sheetFormatPr defaultColWidth="11.421875" defaultRowHeight="12.75" outlineLevelRow="2"/>
  <cols>
    <col min="1" max="9" width="12.7109375" style="3" customWidth="1"/>
    <col min="10" max="10" width="11.421875" style="3" customWidth="1"/>
    <col min="11" max="12" width="11.421875" style="3" hidden="1" customWidth="1"/>
    <col min="13" max="13" width="13.140625" style="3" hidden="1" customWidth="1"/>
    <col min="14" max="14" width="11.421875" style="3" hidden="1" customWidth="1"/>
    <col min="15" max="15" width="13.140625" style="3" hidden="1" customWidth="1"/>
    <col min="16" max="16" width="11.421875" style="3" hidden="1" customWidth="1"/>
    <col min="17" max="17" width="7.00390625" style="3" customWidth="1"/>
    <col min="18" max="16384" width="11.421875" style="3" customWidth="1"/>
  </cols>
  <sheetData>
    <row r="1" spans="1:10" ht="15.75">
      <c r="A1" s="125" t="s">
        <v>429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>
      <c r="A2" s="128" t="str">
        <f>VLOOKUP(D16,'TABLA Kyt'!H1:I7,2)</f>
        <v>COMPRESIÓN PURA</v>
      </c>
      <c r="B2" s="129"/>
      <c r="C2" s="129"/>
      <c r="D2" s="129"/>
      <c r="E2" s="129"/>
      <c r="F2" s="129"/>
      <c r="G2" s="129"/>
      <c r="H2" s="129"/>
      <c r="I2" s="129"/>
      <c r="J2" s="130"/>
    </row>
    <row r="3" ht="15.75">
      <c r="A3" s="4" t="s">
        <v>251</v>
      </c>
    </row>
    <row r="4" ht="15.75">
      <c r="A4" s="4" t="s">
        <v>273</v>
      </c>
    </row>
    <row r="5" spans="1:10" ht="19.5">
      <c r="A5" s="3" t="s">
        <v>433</v>
      </c>
      <c r="B5" s="89">
        <v>90</v>
      </c>
      <c r="C5" s="3" t="s">
        <v>0</v>
      </c>
      <c r="D5" s="3" t="s">
        <v>99</v>
      </c>
      <c r="F5" s="103" t="s">
        <v>35</v>
      </c>
      <c r="G5" s="104"/>
      <c r="H5" s="104"/>
      <c r="I5" s="104"/>
      <c r="J5" s="61"/>
    </row>
    <row r="6" ht="15.75">
      <c r="A6" s="4" t="s">
        <v>252</v>
      </c>
    </row>
    <row r="7" spans="1:10" ht="19.5">
      <c r="A7" s="60" t="s">
        <v>253</v>
      </c>
      <c r="B7" s="2" t="s">
        <v>254</v>
      </c>
      <c r="C7" s="70" t="s">
        <v>266</v>
      </c>
      <c r="D7" s="2" t="s">
        <v>268</v>
      </c>
      <c r="E7" s="70" t="s">
        <v>267</v>
      </c>
      <c r="F7" s="2" t="s">
        <v>269</v>
      </c>
      <c r="G7" s="70" t="s">
        <v>270</v>
      </c>
      <c r="I7" s="2" t="s">
        <v>271</v>
      </c>
      <c r="J7" s="2" t="s">
        <v>272</v>
      </c>
    </row>
    <row r="8" spans="1:10" ht="15">
      <c r="A8" s="89" t="s">
        <v>206</v>
      </c>
      <c r="B8" s="90">
        <v>450</v>
      </c>
      <c r="C8" s="56">
        <f>VLOOKUP($A$8,PERFILES!$A$2:$P$172,2)</f>
        <v>140</v>
      </c>
      <c r="D8" s="56">
        <f>VLOOKUP($A$8,PERFILES!$A$2:$P$172,5)</f>
        <v>7</v>
      </c>
      <c r="E8" s="56">
        <f>VLOOKUP($A$8,PERFILES!$A$2:$P$172,4)</f>
        <v>140</v>
      </c>
      <c r="F8" s="56">
        <f>VLOOKUP($A$8,PERFILES!$A$2:$P$172,6)</f>
        <v>12</v>
      </c>
      <c r="G8" s="56">
        <f>VLOOKUP($A$8,PERFILES!$A$2:$P$172,7)</f>
        <v>92</v>
      </c>
      <c r="I8" s="63">
        <f>VLOOKUP($A$8,PERFILES!$A$2:$P$172,9)</f>
        <v>1509</v>
      </c>
      <c r="J8" s="63">
        <f>VLOOKUP($A$8,PERFILES!$A$2:$P$172,10)</f>
        <v>550</v>
      </c>
    </row>
    <row r="9" spans="1:17" ht="19.5">
      <c r="A9" s="42"/>
      <c r="B9" s="43"/>
      <c r="C9" s="2" t="s">
        <v>20</v>
      </c>
      <c r="D9" s="2" t="s">
        <v>28</v>
      </c>
      <c r="E9" s="2" t="s">
        <v>276</v>
      </c>
      <c r="F9" s="2" t="s">
        <v>277</v>
      </c>
      <c r="G9" s="2" t="s">
        <v>274</v>
      </c>
      <c r="H9" s="2" t="s">
        <v>275</v>
      </c>
      <c r="I9" s="2" t="s">
        <v>279</v>
      </c>
      <c r="J9" s="2" t="s">
        <v>278</v>
      </c>
      <c r="K9" s="43"/>
      <c r="L9" s="43"/>
      <c r="M9" s="43"/>
      <c r="N9" s="43"/>
      <c r="O9" s="43"/>
      <c r="P9" s="43"/>
      <c r="Q9" s="43"/>
    </row>
    <row r="10" spans="1:17" ht="15">
      <c r="A10" s="42"/>
      <c r="B10" s="43"/>
      <c r="C10" s="57">
        <f>VLOOKUP($A$8,PERFILES!$A$2:$P$172,8)</f>
        <v>43</v>
      </c>
      <c r="D10" s="2">
        <f>VLOOKUP($A$8,PERFILES!$A$2:$P$172,3)</f>
        <v>0.805</v>
      </c>
      <c r="E10" s="63">
        <f>VLOOKUP($A$8,PERFILES!$A$2:$P$172,13)</f>
        <v>215.6</v>
      </c>
      <c r="F10" s="63">
        <f>VLOOKUP($A$8,PERFILES!$A$2:$P$172,14)</f>
        <v>78.5</v>
      </c>
      <c r="G10" s="63">
        <f>VLOOKUP($A$8,PERFILES!$A$2:$P$172,11)</f>
        <v>245.4</v>
      </c>
      <c r="H10" s="63">
        <f>VLOOKUP($A$8,PERFILES!$A$2:$P$172,12)</f>
        <v>119.8</v>
      </c>
      <c r="I10" s="57">
        <f>VLOOKUP($A$8,PERFILES!$A$2:$P$172,16)</f>
        <v>5.93</v>
      </c>
      <c r="J10" s="57">
        <f>VLOOKUP($A$8,PERFILES!$A$2:$P$172,15)</f>
        <v>3.58</v>
      </c>
      <c r="K10" s="43"/>
      <c r="L10" s="43"/>
      <c r="M10" s="43"/>
      <c r="N10" s="43"/>
      <c r="O10" s="43"/>
      <c r="P10" s="43"/>
      <c r="Q10" s="43"/>
    </row>
    <row r="11" ht="15.75">
      <c r="A11" s="4" t="s">
        <v>257</v>
      </c>
    </row>
    <row r="12" spans="1:10" ht="15">
      <c r="A12" s="2" t="s">
        <v>9</v>
      </c>
      <c r="B12" s="2" t="s">
        <v>16</v>
      </c>
      <c r="C12" s="2" t="s">
        <v>17</v>
      </c>
      <c r="D12" s="2" t="s">
        <v>18</v>
      </c>
      <c r="E12" s="2" t="s">
        <v>24</v>
      </c>
      <c r="F12" s="2" t="s">
        <v>19</v>
      </c>
      <c r="H12" s="131" t="s">
        <v>437</v>
      </c>
      <c r="I12" s="132"/>
      <c r="J12" s="133"/>
    </row>
    <row r="13" spans="1:10" ht="15">
      <c r="A13" s="89" t="s">
        <v>13</v>
      </c>
      <c r="B13" s="2">
        <f>VLOOKUP(A13,'TABLA Kyt'!A1:C3,2)</f>
        <v>275</v>
      </c>
      <c r="C13" s="2">
        <f>VLOOKUP(A13,'TABLA Kyt'!A1:C3,3)</f>
        <v>430</v>
      </c>
      <c r="D13" s="40">
        <v>600</v>
      </c>
      <c r="E13" s="40">
        <v>7850</v>
      </c>
      <c r="F13" s="40">
        <v>210000</v>
      </c>
      <c r="H13" s="134" t="s">
        <v>436</v>
      </c>
      <c r="I13" s="135"/>
      <c r="J13" s="136"/>
    </row>
    <row r="14" ht="15.75">
      <c r="A14" s="4" t="s">
        <v>255</v>
      </c>
    </row>
    <row r="15" spans="1:10" ht="19.5">
      <c r="A15" s="60" t="s">
        <v>434</v>
      </c>
      <c r="B15" s="71" t="s">
        <v>25</v>
      </c>
      <c r="C15" s="71" t="s">
        <v>26</v>
      </c>
      <c r="D15" s="2" t="s">
        <v>256</v>
      </c>
      <c r="E15" s="2" t="s">
        <v>258</v>
      </c>
      <c r="F15" s="2" t="s">
        <v>259</v>
      </c>
      <c r="G15" s="2" t="s">
        <v>260</v>
      </c>
      <c r="H15" s="2" t="s">
        <v>261</v>
      </c>
      <c r="I15" s="2" t="s">
        <v>262</v>
      </c>
      <c r="J15" s="2" t="s">
        <v>263</v>
      </c>
    </row>
    <row r="16" spans="1:10" ht="15">
      <c r="A16" s="89">
        <v>2</v>
      </c>
      <c r="B16" s="90">
        <v>3.9</v>
      </c>
      <c r="C16" s="90">
        <v>2</v>
      </c>
      <c r="D16" s="89">
        <v>2</v>
      </c>
      <c r="E16" s="90"/>
      <c r="F16" s="90">
        <v>200</v>
      </c>
      <c r="G16" s="90"/>
      <c r="H16" s="90"/>
      <c r="I16" s="90"/>
      <c r="J16" s="90"/>
    </row>
    <row r="17" ht="15.75" hidden="1" outlineLevel="1">
      <c r="A17" s="4" t="s">
        <v>314</v>
      </c>
    </row>
    <row r="18" spans="1:2" ht="15" hidden="1" outlineLevel="1">
      <c r="A18" s="3" t="s">
        <v>376</v>
      </c>
      <c r="B18" s="60">
        <v>1</v>
      </c>
    </row>
    <row r="19" ht="15" collapsed="1">
      <c r="B19" s="42"/>
    </row>
    <row r="20" ht="15.75">
      <c r="A20" s="4" t="s">
        <v>438</v>
      </c>
    </row>
    <row r="21" spans="1:5" ht="15">
      <c r="A21" s="44" t="s">
        <v>315</v>
      </c>
      <c r="B21" s="44"/>
      <c r="C21" s="44"/>
      <c r="D21" s="44"/>
      <c r="E21" s="58">
        <f>IF(D16=1+OR(D16=6),E22,G22)</f>
        <v>87.98882681564245</v>
      </c>
    </row>
    <row r="22" spans="1:10" ht="15" hidden="1" outlineLevel="1">
      <c r="A22" s="44" t="s">
        <v>317</v>
      </c>
      <c r="B22" s="44"/>
      <c r="C22" s="44"/>
      <c r="D22" s="44"/>
      <c r="E22" s="58">
        <f>E23/E24</f>
        <v>125.69832402234637</v>
      </c>
      <c r="G22" s="72">
        <f>G23/E24</f>
        <v>87.98882681564245</v>
      </c>
      <c r="I22" s="2">
        <v>1</v>
      </c>
      <c r="J22" s="2">
        <v>1</v>
      </c>
    </row>
    <row r="23" spans="1:10" ht="15" hidden="1" outlineLevel="1">
      <c r="A23" s="44" t="s">
        <v>316</v>
      </c>
      <c r="B23" s="44"/>
      <c r="C23" s="44"/>
      <c r="D23" s="44"/>
      <c r="E23" s="58">
        <f>B8</f>
        <v>450</v>
      </c>
      <c r="G23" s="58">
        <f>E23*G24</f>
        <v>315</v>
      </c>
      <c r="I23" s="2">
        <v>2</v>
      </c>
      <c r="J23" s="2">
        <v>0.7</v>
      </c>
    </row>
    <row r="24" spans="1:10" ht="15" hidden="1" outlineLevel="1">
      <c r="A24" s="44" t="s">
        <v>318</v>
      </c>
      <c r="B24" s="44"/>
      <c r="C24" s="44"/>
      <c r="D24" s="44"/>
      <c r="E24" s="58">
        <f>MIN(I10:J10)</f>
        <v>3.58</v>
      </c>
      <c r="G24" s="3">
        <f>VLOOKUP(A16,I22:J25,2)</f>
        <v>0.7</v>
      </c>
      <c r="I24" s="2">
        <v>3</v>
      </c>
      <c r="J24" s="2">
        <v>0.5</v>
      </c>
    </row>
    <row r="25" spans="1:10" ht="15" hidden="1" outlineLevel="1">
      <c r="A25" s="44"/>
      <c r="B25" s="44"/>
      <c r="C25" s="44"/>
      <c r="D25" s="44"/>
      <c r="E25" s="44"/>
      <c r="I25" s="2">
        <v>4</v>
      </c>
      <c r="J25" s="2">
        <v>2</v>
      </c>
    </row>
    <row r="26" spans="1:5" ht="15" collapsed="1">
      <c r="A26" s="44" t="s">
        <v>319</v>
      </c>
      <c r="B26" s="44"/>
      <c r="C26" s="44"/>
      <c r="D26" s="44"/>
      <c r="E26" s="58">
        <f>PI()*SQRT(F13/B13)</f>
        <v>86.81468087470763</v>
      </c>
    </row>
    <row r="27" spans="1:5" ht="15">
      <c r="A27" s="44" t="s">
        <v>320</v>
      </c>
      <c r="B27" s="44"/>
      <c r="C27" s="44"/>
      <c r="D27" s="44"/>
      <c r="E27" s="58">
        <f>IF(D16=2,E21/E26,IF(D16=7,E21/E26,"NO PROCEDE POR NO ESTAR SOLICITADO A COMPRESIÓN"))</f>
        <v>1.0135247394692306</v>
      </c>
    </row>
    <row r="28" spans="1:5" ht="15">
      <c r="A28" s="44" t="s">
        <v>321</v>
      </c>
      <c r="B28" s="44"/>
      <c r="C28" s="44"/>
      <c r="D28" s="44"/>
      <c r="E28" s="58" t="str">
        <f>IF(D16=1,"NO PROCEDE POR NO ESTAR SOLICITADO A FLEXION",IF(D16=2,"NO PROCEDE POR NO ESTAR SOLICITADO A FLEXION",IF(D16=4,"NO PROCEDE POR NO ESTAR SOLICITADO A FLEXION","NO PROCEDE POR ARRIOSTRAMIENTO LATERAL SUFICIENTE")))</f>
        <v>NO PROCEDE POR NO ESTAR SOLICITADO A FLEXION</v>
      </c>
    </row>
    <row r="29" spans="1:5" ht="15">
      <c r="A29" s="44"/>
      <c r="B29" s="44"/>
      <c r="C29" s="44"/>
      <c r="D29" s="44"/>
      <c r="E29" s="58"/>
    </row>
    <row r="30" spans="1:5" ht="15.75">
      <c r="A30" s="4" t="s">
        <v>439</v>
      </c>
      <c r="B30" s="44"/>
      <c r="C30" s="44"/>
      <c r="D30" s="44"/>
      <c r="E30" s="58"/>
    </row>
    <row r="31" spans="1:3" ht="19.5">
      <c r="A31" s="73" t="s">
        <v>21</v>
      </c>
      <c r="B31" s="73" t="s">
        <v>22</v>
      </c>
      <c r="C31" s="73" t="s">
        <v>23</v>
      </c>
    </row>
    <row r="32" spans="1:8" ht="15">
      <c r="A32" s="74">
        <v>1.35</v>
      </c>
      <c r="B32" s="74">
        <v>1.5</v>
      </c>
      <c r="C32" s="105">
        <v>0.3</v>
      </c>
      <c r="E32" s="44" t="s">
        <v>449</v>
      </c>
      <c r="H32" s="44" t="s">
        <v>446</v>
      </c>
    </row>
    <row r="33" spans="1:8" ht="15">
      <c r="A33" s="44"/>
      <c r="B33" s="44"/>
      <c r="C33" s="44"/>
      <c r="D33" s="44"/>
      <c r="E33" s="58" t="s">
        <v>447</v>
      </c>
      <c r="H33" s="44" t="s">
        <v>448</v>
      </c>
    </row>
    <row r="34" spans="2:3" ht="19.5">
      <c r="B34" s="106" t="s">
        <v>450</v>
      </c>
      <c r="C34" s="107">
        <f>(B16+C32*C16)/(A32*B16+B32*C16)</f>
        <v>0.5444646098003629</v>
      </c>
    </row>
    <row r="35" spans="1:5" ht="15">
      <c r="A35" s="44"/>
      <c r="B35" s="44"/>
      <c r="C35" s="44"/>
      <c r="D35" s="44"/>
      <c r="E35" s="58"/>
    </row>
    <row r="36" ht="15.75">
      <c r="A36" s="4" t="s">
        <v>323</v>
      </c>
    </row>
    <row r="37" spans="1:6" ht="19.5">
      <c r="A37" s="44" t="s">
        <v>367</v>
      </c>
      <c r="B37" s="44"/>
      <c r="C37" s="44"/>
      <c r="D37" s="44"/>
      <c r="E37" s="88">
        <f>VLOOKUP(D16,H42:I48,2)</f>
        <v>0.24424258188933917</v>
      </c>
      <c r="F37" s="111" t="s">
        <v>451</v>
      </c>
    </row>
    <row r="38" spans="1:6" ht="19.5">
      <c r="A38" s="44" t="s">
        <v>368</v>
      </c>
      <c r="B38" s="44"/>
      <c r="C38" s="44"/>
      <c r="D38" s="44"/>
      <c r="E38" s="58">
        <f>39.19*D39+482</f>
        <v>698.5653299274406</v>
      </c>
      <c r="F38" s="3" t="s">
        <v>5</v>
      </c>
    </row>
    <row r="39" spans="1:5" ht="15" outlineLevel="1">
      <c r="A39" s="44"/>
      <c r="B39" s="44"/>
      <c r="C39" s="44">
        <f>(1/(0.9674*E37)^3.833)</f>
        <v>252.1462569345457</v>
      </c>
      <c r="D39" s="44">
        <f>LN(C39-1)</f>
        <v>5.526035466380217</v>
      </c>
      <c r="E39" s="44"/>
    </row>
    <row r="40" spans="1:6" ht="19.5">
      <c r="A40" s="44" t="s">
        <v>369</v>
      </c>
      <c r="B40" s="44"/>
      <c r="C40" s="44"/>
      <c r="D40" s="44"/>
      <c r="E40" s="58">
        <f>VLOOKUP(E37,'TABLA Kyt'!A816:B1620,2)-1</f>
        <v>694</v>
      </c>
      <c r="F40" s="3" t="s">
        <v>5</v>
      </c>
    </row>
    <row r="41" spans="1:6" ht="19.5">
      <c r="A41" s="106" t="s">
        <v>386</v>
      </c>
      <c r="B41" s="104"/>
      <c r="C41" s="104"/>
      <c r="D41" s="104"/>
      <c r="E41" s="110">
        <f>IF(B18&lt;&gt;4,MIN(E38:E40),350)</f>
        <v>694</v>
      </c>
      <c r="F41" s="3" t="s">
        <v>5</v>
      </c>
    </row>
    <row r="42" spans="1:9" ht="19.5" hidden="1" outlineLevel="1">
      <c r="A42" s="97" t="s">
        <v>322</v>
      </c>
      <c r="C42" s="108" t="s">
        <v>27</v>
      </c>
      <c r="D42" s="109">
        <f>(E16*C34)/(B13/10*C10)</f>
        <v>0</v>
      </c>
      <c r="H42" s="60">
        <v>1</v>
      </c>
      <c r="I42" s="60">
        <f>D42</f>
        <v>0</v>
      </c>
    </row>
    <row r="43" spans="1:9" ht="15" hidden="1" outlineLevel="1">
      <c r="A43" s="97" t="s">
        <v>370</v>
      </c>
      <c r="H43" s="60">
        <v>2</v>
      </c>
      <c r="I43" s="60">
        <f>D48</f>
        <v>0.24424258188933917</v>
      </c>
    </row>
    <row r="44" spans="1:9" ht="14.25" customHeight="1" hidden="1" outlineLevel="1">
      <c r="A44" s="3" t="s">
        <v>372</v>
      </c>
      <c r="E44" s="3">
        <f>(E21/E26)*1.2</f>
        <v>1.2162296873630767</v>
      </c>
      <c r="H44" s="60">
        <v>3</v>
      </c>
      <c r="I44" s="60">
        <f>D52</f>
        <v>0</v>
      </c>
    </row>
    <row r="45" spans="1:9" ht="14.25" customHeight="1" hidden="1" outlineLevel="1">
      <c r="A45" s="3" t="s">
        <v>373</v>
      </c>
      <c r="E45" s="3">
        <f>0.5*(1+E46*E44+E44*E44)</f>
        <v>1.6050056453629713</v>
      </c>
      <c r="H45" s="60">
        <v>4</v>
      </c>
      <c r="I45" s="60">
        <f>D56</f>
        <v>0</v>
      </c>
    </row>
    <row r="46" spans="1:9" ht="14.25" customHeight="1" hidden="1" outlineLevel="1">
      <c r="A46" s="44" t="s">
        <v>452</v>
      </c>
      <c r="E46" s="3">
        <f>0.65*SQRT(235/B13)</f>
        <v>0.600870580529164</v>
      </c>
      <c r="H46" s="60">
        <v>5</v>
      </c>
      <c r="I46" s="60">
        <f>D60</f>
        <v>0</v>
      </c>
    </row>
    <row r="47" spans="1:9" ht="14.25" customHeight="1" hidden="1" outlineLevel="1">
      <c r="A47" s="3" t="s">
        <v>371</v>
      </c>
      <c r="E47" s="3">
        <f>1/(E45+SQRT(E45^2-(E44^2)))</f>
        <v>0.377031052022258</v>
      </c>
      <c r="F47" s="76" t="s">
        <v>374</v>
      </c>
      <c r="H47" s="60">
        <v>6</v>
      </c>
      <c r="I47" s="60">
        <f>D69</f>
        <v>0</v>
      </c>
    </row>
    <row r="48" spans="3:9" ht="19.5" hidden="1" outlineLevel="1">
      <c r="C48" s="75" t="s">
        <v>27</v>
      </c>
      <c r="D48" s="61">
        <f>(F16*C34)/(E47*(B13/10)*C10)</f>
        <v>0.24424258188933917</v>
      </c>
      <c r="H48" s="60">
        <v>7</v>
      </c>
      <c r="I48" s="60">
        <f>D84</f>
        <v>0.29309109826720703</v>
      </c>
    </row>
    <row r="49" ht="14.25" customHeight="1" hidden="1" outlineLevel="1">
      <c r="A49" s="97" t="s">
        <v>375</v>
      </c>
    </row>
    <row r="50" spans="1:4" ht="14.25" customHeight="1" hidden="1" outlineLevel="1">
      <c r="A50" s="3" t="s">
        <v>377</v>
      </c>
      <c r="B50" s="65">
        <f>IF(B18&lt;3,G10,E10)</f>
        <v>245.4</v>
      </c>
      <c r="C50" s="62" t="s">
        <v>385</v>
      </c>
      <c r="D50" s="3">
        <f>(G16*C34*1000)/(B50*B13)</f>
        <v>0</v>
      </c>
    </row>
    <row r="51" spans="1:4" ht="14.25" customHeight="1" hidden="1" outlineLevel="1">
      <c r="A51" s="3" t="s">
        <v>378</v>
      </c>
      <c r="B51" s="65">
        <f>IF(B18&lt;3,H10,F10)</f>
        <v>119.8</v>
      </c>
      <c r="C51" s="62" t="s">
        <v>385</v>
      </c>
      <c r="D51" s="3">
        <f>(H16*C34*1000)/(B51*B13)</f>
        <v>0</v>
      </c>
    </row>
    <row r="52" spans="3:4" ht="19.5" hidden="1" outlineLevel="1">
      <c r="C52" s="75" t="s">
        <v>27</v>
      </c>
      <c r="D52" s="61">
        <f>MAX(D50:D51)</f>
        <v>0</v>
      </c>
    </row>
    <row r="53" ht="14.25" customHeight="1" hidden="1" outlineLevel="1">
      <c r="A53" s="97" t="s">
        <v>379</v>
      </c>
    </row>
    <row r="54" spans="1:9" ht="14.25" customHeight="1" hidden="1" outlineLevel="1">
      <c r="A54" s="3" t="s">
        <v>380</v>
      </c>
      <c r="C54" s="64">
        <f>(C8*D8)/1000000</f>
        <v>0.00098</v>
      </c>
      <c r="D54" s="3" t="s">
        <v>398</v>
      </c>
      <c r="G54" s="3">
        <f>(C54*B13*1000)/(1.1*SQRT(3))</f>
        <v>141.4508159514583</v>
      </c>
      <c r="H54" s="62" t="s">
        <v>385</v>
      </c>
      <c r="I54" s="3">
        <f>(I16*C34*SQRT(3))/(B13*C54*1000)</f>
        <v>0</v>
      </c>
    </row>
    <row r="55" spans="1:9" ht="14.25" customHeight="1" hidden="1" outlineLevel="1">
      <c r="A55" s="3" t="s">
        <v>381</v>
      </c>
      <c r="C55" s="64">
        <f>(C10/10000)-C54</f>
        <v>0.00332</v>
      </c>
      <c r="D55" s="3" t="s">
        <v>399</v>
      </c>
      <c r="G55" s="3">
        <f>(C55*B13*1000)/(1.1*SQRT(3))</f>
        <v>479.2007234273894</v>
      </c>
      <c r="H55" s="62" t="s">
        <v>385</v>
      </c>
      <c r="I55" s="3">
        <f>(J16*C34*SQRT(3))/(B13*C55*1000)</f>
        <v>0</v>
      </c>
    </row>
    <row r="56" spans="3:4" ht="19.5" hidden="1" outlineLevel="1">
      <c r="C56" s="75" t="s">
        <v>27</v>
      </c>
      <c r="D56" s="61">
        <f>MAX(I54:I55)</f>
        <v>0</v>
      </c>
    </row>
    <row r="57" ht="14.25" customHeight="1" hidden="1" outlineLevel="1">
      <c r="A57" s="97" t="s">
        <v>382</v>
      </c>
    </row>
    <row r="58" spans="1:9" ht="14.25" customHeight="1" hidden="1" outlineLevel="1">
      <c r="A58" s="3" t="s">
        <v>384</v>
      </c>
      <c r="B58" s="3">
        <f>IF(I16=0,0,((2*(I16/G54))-1)^2)</f>
        <v>0</v>
      </c>
      <c r="D58" s="3" t="s">
        <v>394</v>
      </c>
      <c r="E58" s="3">
        <f>1-B58</f>
        <v>1</v>
      </c>
      <c r="H58" s="62" t="s">
        <v>385</v>
      </c>
      <c r="I58" s="3">
        <f>(G16*C34*1000)/(G10*E58*B13)</f>
        <v>0</v>
      </c>
    </row>
    <row r="59" spans="1:9" ht="14.25" customHeight="1" hidden="1" outlineLevel="1">
      <c r="A59" s="3" t="s">
        <v>383</v>
      </c>
      <c r="B59" s="3">
        <f>IF(J16=0,0,((2*(J16/G55))-1)^2)</f>
        <v>0</v>
      </c>
      <c r="D59" s="3" t="s">
        <v>395</v>
      </c>
      <c r="E59" s="3">
        <f>1-B59</f>
        <v>1</v>
      </c>
      <c r="H59" s="62" t="s">
        <v>385</v>
      </c>
      <c r="I59" s="3">
        <f>(H16*C34*1000)/(H10*E59*B13)</f>
        <v>0</v>
      </c>
    </row>
    <row r="60" spans="3:4" ht="19.5" hidden="1" outlineLevel="1">
      <c r="C60" s="75" t="s">
        <v>27</v>
      </c>
      <c r="D60" s="61">
        <f>MAX(I54:I59)</f>
        <v>0</v>
      </c>
    </row>
    <row r="61" ht="14.25" customHeight="1" hidden="1" outlineLevel="1">
      <c r="A61" s="97" t="s">
        <v>387</v>
      </c>
    </row>
    <row r="62" spans="1:5" ht="14.25" customHeight="1" hidden="1" outlineLevel="1">
      <c r="A62" s="2" t="s">
        <v>389</v>
      </c>
      <c r="B62" s="2" t="s">
        <v>390</v>
      </c>
      <c r="C62" s="2" t="s">
        <v>391</v>
      </c>
      <c r="D62" s="2" t="s">
        <v>392</v>
      </c>
      <c r="E62" s="2" t="s">
        <v>393</v>
      </c>
    </row>
    <row r="63" spans="1:6" ht="14.25" customHeight="1" hidden="1" outlineLevel="1">
      <c r="A63" s="65">
        <f>E16*C34</f>
        <v>0</v>
      </c>
      <c r="B63" s="65">
        <f>G16*C34</f>
        <v>0</v>
      </c>
      <c r="C63" s="65">
        <f>H16*C34</f>
        <v>0</v>
      </c>
      <c r="D63" s="65">
        <f>I16*C34</f>
        <v>0</v>
      </c>
      <c r="E63" s="65">
        <f>J16*C34</f>
        <v>0</v>
      </c>
      <c r="F63" s="3" t="s">
        <v>396</v>
      </c>
    </row>
    <row r="64" spans="1:6" ht="14.25" customHeight="1" hidden="1" outlineLevel="1">
      <c r="A64" s="65">
        <f>A63*100</f>
        <v>0</v>
      </c>
      <c r="B64" s="65">
        <f>B63*10000</f>
        <v>0</v>
      </c>
      <c r="C64" s="65">
        <f>C63*10000</f>
        <v>0</v>
      </c>
      <c r="D64" s="65">
        <f>D63*100</f>
        <v>0</v>
      </c>
      <c r="E64" s="65">
        <f>E63*100</f>
        <v>0</v>
      </c>
      <c r="F64" s="3" t="s">
        <v>397</v>
      </c>
    </row>
    <row r="65" ht="14.25" customHeight="1" hidden="1" outlineLevel="1">
      <c r="B65" s="77"/>
    </row>
    <row r="66" spans="1:3" ht="14.25" customHeight="1" hidden="1" outlineLevel="1">
      <c r="A66" s="2" t="s">
        <v>20</v>
      </c>
      <c r="B66" s="2" t="s">
        <v>401</v>
      </c>
      <c r="C66" s="2" t="s">
        <v>400</v>
      </c>
    </row>
    <row r="67" spans="1:6" ht="14.25" customHeight="1" hidden="1" outlineLevel="1">
      <c r="A67" s="72">
        <f>C10</f>
        <v>43</v>
      </c>
      <c r="B67" s="72">
        <f>B50*E58</f>
        <v>245.4</v>
      </c>
      <c r="C67" s="72">
        <f>B51*E59</f>
        <v>119.8</v>
      </c>
      <c r="F67" s="3">
        <f>(((A64*B67)+(B64*A67))*C67)+(C64*A67*B67)</f>
        <v>0</v>
      </c>
    </row>
    <row r="68" ht="14.25" customHeight="1" hidden="1" outlineLevel="1">
      <c r="F68" s="3">
        <f>(B13*10)*A67*B67*C67</f>
        <v>3476422290</v>
      </c>
    </row>
    <row r="69" spans="3:4" ht="19.5" hidden="1" outlineLevel="1">
      <c r="C69" s="75" t="s">
        <v>27</v>
      </c>
      <c r="D69" s="61">
        <f>F67/F68</f>
        <v>0</v>
      </c>
    </row>
    <row r="70" ht="14.25" customHeight="1" hidden="1" outlineLevel="1"/>
    <row r="71" spans="1:6" ht="14.25" customHeight="1" hidden="1" outlineLevel="1">
      <c r="A71" s="92" t="s">
        <v>414</v>
      </c>
      <c r="B71" s="92" t="s">
        <v>3</v>
      </c>
      <c r="C71" s="92" t="s">
        <v>4</v>
      </c>
      <c r="D71" s="92" t="s">
        <v>415</v>
      </c>
      <c r="E71" s="92" t="s">
        <v>416</v>
      </c>
      <c r="F71" s="92" t="s">
        <v>412</v>
      </c>
    </row>
    <row r="72" spans="1:6" ht="14.25" customHeight="1" hidden="1" outlineLevel="1">
      <c r="A72" s="93">
        <f>A64</f>
        <v>0</v>
      </c>
      <c r="B72" s="93">
        <f>IF(A72=0,1,A67*B13*10)</f>
        <v>1</v>
      </c>
      <c r="C72" s="93">
        <f>B64</f>
        <v>0</v>
      </c>
      <c r="D72" s="93">
        <f>IF(C72=0,1,B67*B13*10)</f>
        <v>1</v>
      </c>
      <c r="E72" s="93">
        <f>C64</f>
        <v>0</v>
      </c>
      <c r="F72" s="93">
        <f>IF(E72=0,1,C67*B13*10)</f>
        <v>1</v>
      </c>
    </row>
    <row r="73" spans="1:6" ht="14.25" customHeight="1" hidden="1" outlineLevel="1">
      <c r="A73" s="94"/>
      <c r="B73" s="94"/>
      <c r="C73" s="95" t="s">
        <v>417</v>
      </c>
      <c r="D73" s="96">
        <f>((A72*D72*F72)+(C72*B72*F72)+(E72*B72*D72))/(B72*D72*F72)</f>
        <v>0</v>
      </c>
      <c r="E73" s="94"/>
      <c r="F73" s="94"/>
    </row>
    <row r="74" ht="14.25" customHeight="1" hidden="1" outlineLevel="1"/>
    <row r="75" ht="14.25" customHeight="1" hidden="1" outlineLevel="1">
      <c r="G75" s="77"/>
    </row>
    <row r="76" ht="14.25" customHeight="1" hidden="1" outlineLevel="1">
      <c r="A76" s="97" t="s">
        <v>388</v>
      </c>
    </row>
    <row r="77" spans="1:5" ht="14.25" customHeight="1" hidden="1" outlineLevel="1">
      <c r="A77" s="2" t="s">
        <v>402</v>
      </c>
      <c r="B77" s="2" t="s">
        <v>390</v>
      </c>
      <c r="C77" s="2" t="s">
        <v>391</v>
      </c>
      <c r="D77" s="2" t="s">
        <v>392</v>
      </c>
      <c r="E77" s="2" t="s">
        <v>393</v>
      </c>
    </row>
    <row r="78" spans="1:6" ht="14.25" customHeight="1" hidden="1" outlineLevel="1">
      <c r="A78" s="65">
        <f>F16*C34</f>
        <v>108.89292196007258</v>
      </c>
      <c r="B78" s="65">
        <f>G16*C34</f>
        <v>0</v>
      </c>
      <c r="C78" s="65">
        <f>H16*C34</f>
        <v>0</v>
      </c>
      <c r="D78" s="65">
        <f>I16*C34</f>
        <v>0</v>
      </c>
      <c r="E78" s="65">
        <f>J16*C34</f>
        <v>0</v>
      </c>
      <c r="F78" s="3" t="s">
        <v>396</v>
      </c>
    </row>
    <row r="79" spans="1:6" ht="14.25" customHeight="1" hidden="1" outlineLevel="1">
      <c r="A79" s="65">
        <f>A78*100</f>
        <v>10889.292196007258</v>
      </c>
      <c r="B79" s="65">
        <f>B78*10000</f>
        <v>0</v>
      </c>
      <c r="C79" s="65">
        <f>C78*10000</f>
        <v>0</v>
      </c>
      <c r="D79" s="65">
        <f>D78*100</f>
        <v>0</v>
      </c>
      <c r="E79" s="65">
        <f>E78*100</f>
        <v>0</v>
      </c>
      <c r="F79" s="3" t="s">
        <v>397</v>
      </c>
    </row>
    <row r="80" ht="14.25" customHeight="1" hidden="1" outlineLevel="1"/>
    <row r="81" spans="1:5" ht="14.25" customHeight="1" hidden="1" outlineLevel="1">
      <c r="A81" s="2" t="s">
        <v>20</v>
      </c>
      <c r="B81" s="2" t="s">
        <v>401</v>
      </c>
      <c r="C81" s="2" t="s">
        <v>400</v>
      </c>
      <c r="D81" s="2" t="s">
        <v>403</v>
      </c>
      <c r="E81" s="2" t="s">
        <v>404</v>
      </c>
    </row>
    <row r="82" spans="1:6" ht="14.25" customHeight="1" hidden="1" outlineLevel="1">
      <c r="A82" s="72">
        <f>C10</f>
        <v>43</v>
      </c>
      <c r="B82" s="72">
        <f>B50*E58</f>
        <v>245.4</v>
      </c>
      <c r="C82" s="72">
        <f>B51*E59</f>
        <v>119.8</v>
      </c>
      <c r="D82" s="3">
        <f>E47</f>
        <v>0.377031052022258</v>
      </c>
      <c r="E82" s="3">
        <f>(A82*D82)/1.2</f>
        <v>13.510279364130913</v>
      </c>
      <c r="F82" s="3">
        <f>(((A79*B82)+(B79*E82))*C82)+(C79*E82*B82)</f>
        <v>320133430.1270417</v>
      </c>
    </row>
    <row r="83" ht="14.25" customHeight="1" hidden="1" outlineLevel="1">
      <c r="F83" s="3">
        <f>(B13*10)*E82*B82*C82</f>
        <v>1092265961.0602727</v>
      </c>
    </row>
    <row r="84" spans="3:4" ht="19.5" hidden="1" outlineLevel="1">
      <c r="C84" s="75" t="s">
        <v>27</v>
      </c>
      <c r="D84" s="61">
        <f>F82/F83</f>
        <v>0.29309109826720703</v>
      </c>
    </row>
    <row r="85" ht="14.25" customHeight="1" hidden="1" outlineLevel="1"/>
    <row r="86" spans="1:6" ht="14.25" customHeight="1" hidden="1" outlineLevel="1">
      <c r="A86" s="92" t="s">
        <v>414</v>
      </c>
      <c r="B86" s="92" t="s">
        <v>3</v>
      </c>
      <c r="C86" s="92" t="s">
        <v>4</v>
      </c>
      <c r="D86" s="92" t="s">
        <v>415</v>
      </c>
      <c r="E86" s="92" t="s">
        <v>416</v>
      </c>
      <c r="F86" s="92" t="s">
        <v>412</v>
      </c>
    </row>
    <row r="87" spans="1:6" ht="14.25" customHeight="1" hidden="1" outlineLevel="1">
      <c r="A87" s="93">
        <f>A79</f>
        <v>10889.292196007258</v>
      </c>
      <c r="B87" s="93">
        <f>IF(A87=0,1,E82*B13*10)</f>
        <v>37153.26825136001</v>
      </c>
      <c r="C87" s="93">
        <f>B79</f>
        <v>0</v>
      </c>
      <c r="D87" s="93">
        <f>IF(C87=0,1,B82*B13*10)</f>
        <v>1</v>
      </c>
      <c r="E87" s="93">
        <f>C79</f>
        <v>0</v>
      </c>
      <c r="F87" s="93">
        <f>IF(E87=0,1,C82*B13*10)</f>
        <v>1</v>
      </c>
    </row>
    <row r="88" spans="1:6" ht="14.25" customHeight="1" hidden="1" outlineLevel="1">
      <c r="A88" s="94"/>
      <c r="B88" s="94"/>
      <c r="C88" s="95" t="s">
        <v>417</v>
      </c>
      <c r="D88" s="96">
        <f>((A87*D87*F87)+(C87*B87*F87)+(E87*B87*D87))/(B87*D87*F87)</f>
        <v>0.293091098267207</v>
      </c>
      <c r="E88" s="94"/>
      <c r="F88" s="94"/>
    </row>
    <row r="89" spans="1:6" ht="14.25" customHeight="1" collapsed="1">
      <c r="A89" s="94"/>
      <c r="B89" s="94"/>
      <c r="C89" s="101"/>
      <c r="D89" s="102"/>
      <c r="E89" s="94"/>
      <c r="F89" s="94"/>
    </row>
    <row r="90" ht="15.75">
      <c r="A90" s="4" t="s">
        <v>362</v>
      </c>
    </row>
    <row r="91" spans="1:8" ht="19.5">
      <c r="A91" s="2" t="s">
        <v>28</v>
      </c>
      <c r="B91" s="2" t="s">
        <v>29</v>
      </c>
      <c r="C91" s="60" t="s">
        <v>358</v>
      </c>
      <c r="D91" s="2" t="s">
        <v>30</v>
      </c>
      <c r="E91" s="2" t="s">
        <v>31</v>
      </c>
      <c r="F91" s="2" t="s">
        <v>32</v>
      </c>
      <c r="G91" s="2" t="s">
        <v>33</v>
      </c>
      <c r="H91" s="60" t="s">
        <v>34</v>
      </c>
    </row>
    <row r="92" spans="1:9" ht="15">
      <c r="A92" s="91">
        <v>0.805</v>
      </c>
      <c r="B92" s="59">
        <f>C10/10000</f>
        <v>0.0043</v>
      </c>
      <c r="C92" s="57">
        <f>A92/B92</f>
        <v>187.2093023255814</v>
      </c>
      <c r="D92" s="57">
        <v>1</v>
      </c>
      <c r="E92" s="57">
        <v>1</v>
      </c>
      <c r="F92" s="57">
        <v>0.5</v>
      </c>
      <c r="G92" s="2">
        <f>567*10^-8</f>
        <v>5.67E-06</v>
      </c>
      <c r="H92" s="2">
        <v>25</v>
      </c>
      <c r="I92" s="66" t="s">
        <v>435</v>
      </c>
    </row>
    <row r="93" ht="15">
      <c r="C93" s="78" t="s">
        <v>361</v>
      </c>
    </row>
    <row r="94" spans="1:2" ht="15" hidden="1" outlineLevel="1">
      <c r="A94" s="79" t="s">
        <v>42</v>
      </c>
      <c r="B94" s="3">
        <f>(1/(D13*E13))*C92</f>
        <v>3.974719794598331E-05</v>
      </c>
    </row>
    <row r="95" spans="1:16" s="80" customFormat="1" ht="19.5" collapsed="1">
      <c r="A95" s="57" t="s">
        <v>7</v>
      </c>
      <c r="B95" s="71" t="s">
        <v>360</v>
      </c>
      <c r="C95" s="71" t="s">
        <v>359</v>
      </c>
      <c r="K95" s="2" t="s">
        <v>6</v>
      </c>
      <c r="L95" s="71" t="s">
        <v>40</v>
      </c>
      <c r="M95" s="71" t="s">
        <v>36</v>
      </c>
      <c r="N95" s="71" t="s">
        <v>38</v>
      </c>
      <c r="O95" s="71" t="s">
        <v>37</v>
      </c>
      <c r="P95" s="2" t="s">
        <v>41</v>
      </c>
    </row>
    <row r="96" spans="1:16" ht="15">
      <c r="A96" s="51">
        <f aca="true" t="shared" si="0" ref="A96:A159">K96/60</f>
        <v>0</v>
      </c>
      <c r="B96" s="51">
        <f aca="true" t="shared" si="1" ref="B96:B159">20+345*(LOG(8*A96+1))</f>
        <v>20</v>
      </c>
      <c r="C96" s="51">
        <v>20</v>
      </c>
      <c r="D96" s="81" t="str">
        <f aca="true" t="shared" si="2" ref="D96:D159">IF(C96&lt;$E$38,"VALIDO","NO VALIDO")</f>
        <v>VALIDO</v>
      </c>
      <c r="K96" s="3">
        <v>0</v>
      </c>
      <c r="L96" s="72">
        <f aca="true" t="shared" si="3" ref="L96:L159">IF(C96&lt;$E$38,C96,"NO VALIDO")</f>
        <v>20</v>
      </c>
      <c r="M96" s="65">
        <f aca="true" t="shared" si="4" ref="M96:M159">$D$92*$E$92*$F$92*$G$92*((B96+273)^4-(C96+273)^4)</f>
        <v>0</v>
      </c>
      <c r="N96" s="65">
        <f aca="true" t="shared" si="5" ref="N96:N159">$H$92*(B96-C96)</f>
        <v>0</v>
      </c>
      <c r="O96" s="65">
        <f aca="true" t="shared" si="6" ref="O96:O159">M96+N96</f>
        <v>0</v>
      </c>
      <c r="P96" s="72">
        <f aca="true" t="shared" si="7" ref="P96:P159">IF(O96&gt;0,$B$94*O96*5,0)</f>
        <v>0</v>
      </c>
    </row>
    <row r="97" spans="1:16" ht="15" hidden="1" outlineLevel="2">
      <c r="A97" s="51">
        <f t="shared" si="0"/>
        <v>0.08333333333333333</v>
      </c>
      <c r="B97" s="51">
        <f t="shared" si="1"/>
        <v>96.53781861764294</v>
      </c>
      <c r="C97" s="51">
        <f aca="true" t="shared" si="8" ref="C97:C160">C96+P96</f>
        <v>20</v>
      </c>
      <c r="D97" s="81" t="str">
        <f t="shared" si="2"/>
        <v>VALIDO</v>
      </c>
      <c r="K97" s="3">
        <v>5</v>
      </c>
      <c r="L97" s="72">
        <f t="shared" si="3"/>
        <v>20</v>
      </c>
      <c r="M97" s="65">
        <f t="shared" si="4"/>
        <v>31973.38803965911</v>
      </c>
      <c r="N97" s="65">
        <f t="shared" si="5"/>
        <v>1913.4454654410736</v>
      </c>
      <c r="O97" s="65">
        <f t="shared" si="6"/>
        <v>33886.833505100185</v>
      </c>
      <c r="P97" s="72">
        <f t="shared" si="7"/>
        <v>6.734533395448983</v>
      </c>
    </row>
    <row r="98" spans="1:16" ht="15" hidden="1" outlineLevel="2">
      <c r="A98" s="51">
        <f t="shared" si="0"/>
        <v>0.16666666666666666</v>
      </c>
      <c r="B98" s="51">
        <f t="shared" si="1"/>
        <v>146.95199092663503</v>
      </c>
      <c r="C98" s="51">
        <f t="shared" si="8"/>
        <v>26.734533395448985</v>
      </c>
      <c r="D98" s="81" t="str">
        <f t="shared" si="2"/>
        <v>VALIDO</v>
      </c>
      <c r="K98" s="3">
        <v>10</v>
      </c>
      <c r="L98" s="72">
        <f t="shared" si="3"/>
        <v>26.734533395448985</v>
      </c>
      <c r="M98" s="65">
        <f t="shared" si="4"/>
        <v>65293.92605440121</v>
      </c>
      <c r="N98" s="65">
        <f t="shared" si="5"/>
        <v>3005.4364382796516</v>
      </c>
      <c r="O98" s="65">
        <f t="shared" si="6"/>
        <v>68299.36249268086</v>
      </c>
      <c r="P98" s="72">
        <f t="shared" si="7"/>
        <v>13.57354140290527</v>
      </c>
    </row>
    <row r="99" spans="1:16" ht="15" hidden="1" outlineLevel="2">
      <c r="A99" s="51">
        <f t="shared" si="0"/>
        <v>0.25</v>
      </c>
      <c r="B99" s="51">
        <f t="shared" si="1"/>
        <v>184.60683287828354</v>
      </c>
      <c r="C99" s="51">
        <f t="shared" si="8"/>
        <v>40.308074798354255</v>
      </c>
      <c r="D99" s="81" t="str">
        <f t="shared" si="2"/>
        <v>VALIDO</v>
      </c>
      <c r="K99" s="3">
        <v>15</v>
      </c>
      <c r="L99" s="72">
        <f t="shared" si="3"/>
        <v>40.308074798354255</v>
      </c>
      <c r="M99" s="65">
        <f t="shared" si="4"/>
        <v>96997.4625178136</v>
      </c>
      <c r="N99" s="65">
        <f t="shared" si="5"/>
        <v>3607.468951998232</v>
      </c>
      <c r="O99" s="65">
        <f t="shared" si="6"/>
        <v>100604.93146981184</v>
      </c>
      <c r="P99" s="72">
        <f t="shared" si="7"/>
        <v>19.993820627363487</v>
      </c>
    </row>
    <row r="100" spans="1:16" ht="15" hidden="1" outlineLevel="2">
      <c r="A100" s="51">
        <f t="shared" si="0"/>
        <v>0.3333333333333333</v>
      </c>
      <c r="B100" s="51">
        <f t="shared" si="1"/>
        <v>214.67364350130407</v>
      </c>
      <c r="C100" s="51">
        <f t="shared" si="8"/>
        <v>60.301895425717746</v>
      </c>
      <c r="D100" s="81" t="str">
        <f t="shared" si="2"/>
        <v>VALIDO</v>
      </c>
      <c r="K100" s="3">
        <v>20</v>
      </c>
      <c r="L100" s="72">
        <f t="shared" si="3"/>
        <v>60.301895425717746</v>
      </c>
      <c r="M100" s="65">
        <f t="shared" si="4"/>
        <v>125363.65894743016</v>
      </c>
      <c r="N100" s="65">
        <f t="shared" si="5"/>
        <v>3859.2937018896578</v>
      </c>
      <c r="O100" s="65">
        <f t="shared" si="6"/>
        <v>129222.95264931982</v>
      </c>
      <c r="P100" s="72">
        <f t="shared" si="7"/>
        <v>25.681251390584716</v>
      </c>
    </row>
    <row r="101" spans="1:16" ht="15" hidden="1" outlineLevel="2">
      <c r="A101" s="51">
        <f t="shared" si="0"/>
        <v>0.4166666666666667</v>
      </c>
      <c r="B101" s="51">
        <f t="shared" si="1"/>
        <v>239.70362366757516</v>
      </c>
      <c r="C101" s="51">
        <f t="shared" si="8"/>
        <v>85.98314681630247</v>
      </c>
      <c r="D101" s="81" t="str">
        <f t="shared" si="2"/>
        <v>VALIDO</v>
      </c>
      <c r="K101" s="3">
        <v>25</v>
      </c>
      <c r="L101" s="72">
        <f t="shared" si="3"/>
        <v>85.98314681630247</v>
      </c>
      <c r="M101" s="65">
        <f t="shared" si="4"/>
        <v>148811.46881382226</v>
      </c>
      <c r="N101" s="65">
        <f t="shared" si="5"/>
        <v>3843.011921281817</v>
      </c>
      <c r="O101" s="65">
        <f t="shared" si="6"/>
        <v>152654.48073510407</v>
      </c>
      <c r="P101" s="72">
        <f t="shared" si="7"/>
        <v>30.33793931559739</v>
      </c>
    </row>
    <row r="102" spans="1:16" ht="15" hidden="1" outlineLevel="2">
      <c r="A102" s="51">
        <f t="shared" si="0"/>
        <v>0.5</v>
      </c>
      <c r="B102" s="51">
        <f t="shared" si="1"/>
        <v>261.1446514959265</v>
      </c>
      <c r="C102" s="51">
        <f t="shared" si="8"/>
        <v>116.32108613189985</v>
      </c>
      <c r="D102" s="81" t="str">
        <f t="shared" si="2"/>
        <v>VALIDO</v>
      </c>
      <c r="K102" s="3">
        <v>30</v>
      </c>
      <c r="L102" s="72">
        <f t="shared" si="3"/>
        <v>116.32108613189985</v>
      </c>
      <c r="M102" s="65">
        <f t="shared" si="4"/>
        <v>165644.36148460046</v>
      </c>
      <c r="N102" s="65">
        <f t="shared" si="5"/>
        <v>3620.5891341006663</v>
      </c>
      <c r="O102" s="65">
        <f t="shared" si="6"/>
        <v>169264.95061870114</v>
      </c>
      <c r="P102" s="72">
        <f t="shared" si="7"/>
        <v>33.63903748779302</v>
      </c>
    </row>
    <row r="103" spans="1:16" ht="15" hidden="1" outlineLevel="2">
      <c r="A103" s="51">
        <f t="shared" si="0"/>
        <v>0.5833333333333334</v>
      </c>
      <c r="B103" s="51">
        <f t="shared" si="1"/>
        <v>279.89804499722095</v>
      </c>
      <c r="C103" s="51">
        <f t="shared" si="8"/>
        <v>149.96012361969287</v>
      </c>
      <c r="D103" s="81" t="str">
        <f t="shared" si="2"/>
        <v>VALIDO</v>
      </c>
      <c r="K103" s="3">
        <v>35</v>
      </c>
      <c r="L103" s="72">
        <f t="shared" si="3"/>
        <v>149.96012361969287</v>
      </c>
      <c r="M103" s="65">
        <f t="shared" si="4"/>
        <v>174201.33746343115</v>
      </c>
      <c r="N103" s="65">
        <f t="shared" si="5"/>
        <v>3248.4480344382023</v>
      </c>
      <c r="O103" s="65">
        <f t="shared" si="6"/>
        <v>177449.78549786934</v>
      </c>
      <c r="P103" s="72">
        <f t="shared" si="7"/>
        <v>35.26565874828046</v>
      </c>
    </row>
    <row r="104" spans="1:16" ht="15" hidden="1" outlineLevel="2">
      <c r="A104" s="51">
        <f t="shared" si="0"/>
        <v>0.6666666666666666</v>
      </c>
      <c r="B104" s="51">
        <f t="shared" si="1"/>
        <v>296.5631594504424</v>
      </c>
      <c r="C104" s="51">
        <f t="shared" si="8"/>
        <v>185.22578236797332</v>
      </c>
      <c r="D104" s="81" t="str">
        <f t="shared" si="2"/>
        <v>VALIDO</v>
      </c>
      <c r="K104" s="3">
        <v>40</v>
      </c>
      <c r="L104" s="72">
        <f t="shared" si="3"/>
        <v>185.22578236797332</v>
      </c>
      <c r="M104" s="65">
        <f t="shared" si="4"/>
        <v>173357.46408467338</v>
      </c>
      <c r="N104" s="65">
        <f t="shared" si="5"/>
        <v>2783.434427061727</v>
      </c>
      <c r="O104" s="65">
        <f t="shared" si="6"/>
        <v>176140.8985117351</v>
      </c>
      <c r="P104" s="72">
        <f t="shared" si="7"/>
        <v>35.005535797646466</v>
      </c>
    </row>
    <row r="105" spans="1:16" ht="15" hidden="1" outlineLevel="2">
      <c r="A105" s="51">
        <f t="shared" si="0"/>
        <v>0.75</v>
      </c>
      <c r="B105" s="51">
        <f t="shared" si="1"/>
        <v>311.5588238049186</v>
      </c>
      <c r="C105" s="51">
        <f t="shared" si="8"/>
        <v>220.2313181656198</v>
      </c>
      <c r="D105" s="81" t="str">
        <f t="shared" si="2"/>
        <v>VALIDO</v>
      </c>
      <c r="K105" s="3">
        <v>45</v>
      </c>
      <c r="L105" s="72">
        <f t="shared" si="3"/>
        <v>220.2313181656198</v>
      </c>
      <c r="M105" s="65">
        <f t="shared" si="4"/>
        <v>163242.95649430668</v>
      </c>
      <c r="N105" s="65">
        <f t="shared" si="5"/>
        <v>2283.1876409824695</v>
      </c>
      <c r="O105" s="65">
        <f t="shared" si="6"/>
        <v>165526.14413528916</v>
      </c>
      <c r="P105" s="72">
        <f t="shared" si="7"/>
        <v>32.896002080903514</v>
      </c>
    </row>
    <row r="106" spans="1:16" ht="15" hidden="1" outlineLevel="2">
      <c r="A106" s="51">
        <f t="shared" si="0"/>
        <v>0.8333333333333334</v>
      </c>
      <c r="B106" s="51">
        <f t="shared" si="1"/>
        <v>325.189270547786</v>
      </c>
      <c r="C106" s="51">
        <f t="shared" si="8"/>
        <v>253.1273202465233</v>
      </c>
      <c r="D106" s="81" t="str">
        <f t="shared" si="2"/>
        <v>VALIDO</v>
      </c>
      <c r="K106" s="3">
        <v>50</v>
      </c>
      <c r="L106" s="72">
        <f t="shared" si="3"/>
        <v>253.1273202465233</v>
      </c>
      <c r="M106" s="65">
        <f t="shared" si="4"/>
        <v>145772.4262588168</v>
      </c>
      <c r="N106" s="65">
        <f t="shared" si="5"/>
        <v>1801.5487575315674</v>
      </c>
      <c r="O106" s="65">
        <f t="shared" si="6"/>
        <v>147573.97501634835</v>
      </c>
      <c r="P106" s="72">
        <f t="shared" si="7"/>
        <v>29.328259983251968</v>
      </c>
    </row>
    <row r="107" spans="1:16" ht="15" hidden="1" outlineLevel="2">
      <c r="A107" s="51">
        <f t="shared" si="0"/>
        <v>0.9166666666666666</v>
      </c>
      <c r="B107" s="51">
        <f t="shared" si="1"/>
        <v>337.6824701135694</v>
      </c>
      <c r="C107" s="51">
        <f t="shared" si="8"/>
        <v>282.45558022977525</v>
      </c>
      <c r="D107" s="81" t="str">
        <f t="shared" si="2"/>
        <v>VALIDO</v>
      </c>
      <c r="K107" s="3">
        <v>55</v>
      </c>
      <c r="L107" s="72">
        <f t="shared" si="3"/>
        <v>282.45558022977525</v>
      </c>
      <c r="M107" s="65">
        <f t="shared" si="4"/>
        <v>124421.81205098436</v>
      </c>
      <c r="N107" s="65">
        <f t="shared" si="5"/>
        <v>1380.6722470948544</v>
      </c>
      <c r="O107" s="65">
        <f t="shared" si="6"/>
        <v>125802.48429807922</v>
      </c>
      <c r="P107" s="72">
        <f t="shared" si="7"/>
        <v>25.00148122746106</v>
      </c>
    </row>
    <row r="108" spans="1:16" ht="15" collapsed="1">
      <c r="A108" s="51">
        <f t="shared" si="0"/>
        <v>1</v>
      </c>
      <c r="B108" s="51">
        <f t="shared" si="1"/>
        <v>349.2136657565671</v>
      </c>
      <c r="C108" s="51">
        <f t="shared" si="8"/>
        <v>307.4570614572363</v>
      </c>
      <c r="D108" s="81" t="str">
        <f t="shared" si="2"/>
        <v>VALIDO</v>
      </c>
      <c r="K108" s="3">
        <v>60</v>
      </c>
      <c r="L108" s="72">
        <f t="shared" si="3"/>
        <v>307.4570614572363</v>
      </c>
      <c r="M108" s="65">
        <f t="shared" si="4"/>
        <v>103088.84579312452</v>
      </c>
      <c r="N108" s="65">
        <f t="shared" si="5"/>
        <v>1043.9151074832694</v>
      </c>
      <c r="O108" s="65">
        <f t="shared" si="6"/>
        <v>104132.76090060778</v>
      </c>
      <c r="P108" s="72">
        <f t="shared" si="7"/>
        <v>20.694927300891045</v>
      </c>
    </row>
    <row r="109" spans="1:16" ht="15" hidden="1" outlineLevel="1">
      <c r="A109" s="51">
        <f t="shared" si="0"/>
        <v>1.0833333333333333</v>
      </c>
      <c r="B109" s="51">
        <f t="shared" si="1"/>
        <v>359.9204763968563</v>
      </c>
      <c r="C109" s="51">
        <f t="shared" si="8"/>
        <v>328.15198875812735</v>
      </c>
      <c r="D109" s="81" t="str">
        <f t="shared" si="2"/>
        <v>VALIDO</v>
      </c>
      <c r="K109" s="3">
        <v>65</v>
      </c>
      <c r="L109" s="72">
        <f t="shared" si="3"/>
        <v>328.15198875812735</v>
      </c>
      <c r="M109" s="65">
        <f t="shared" si="4"/>
        <v>84689.44821235308</v>
      </c>
      <c r="N109" s="65">
        <f t="shared" si="5"/>
        <v>794.2121909682243</v>
      </c>
      <c r="O109" s="65">
        <f t="shared" si="6"/>
        <v>85483.6604033213</v>
      </c>
      <c r="P109" s="72">
        <f t="shared" si="7"/>
        <v>16.988679855990135</v>
      </c>
    </row>
    <row r="110" spans="1:16" ht="15" hidden="1" outlineLevel="1">
      <c r="A110" s="51">
        <f t="shared" si="0"/>
        <v>1.1666666666666667</v>
      </c>
      <c r="B110" s="51">
        <f t="shared" si="1"/>
        <v>369.91295149454055</v>
      </c>
      <c r="C110" s="51">
        <f t="shared" si="8"/>
        <v>345.1406686141175</v>
      </c>
      <c r="D110" s="81" t="str">
        <f t="shared" si="2"/>
        <v>VALIDO</v>
      </c>
      <c r="K110" s="3">
        <v>70</v>
      </c>
      <c r="L110" s="72">
        <f t="shared" si="3"/>
        <v>345.1406686141175</v>
      </c>
      <c r="M110" s="65">
        <f t="shared" si="4"/>
        <v>70446.15856489848</v>
      </c>
      <c r="N110" s="65">
        <f t="shared" si="5"/>
        <v>619.3070720105766</v>
      </c>
      <c r="O110" s="65">
        <f t="shared" si="6"/>
        <v>71065.46563690905</v>
      </c>
      <c r="P110" s="72">
        <f t="shared" si="7"/>
        <v>14.123265648968495</v>
      </c>
    </row>
    <row r="111" spans="1:16" ht="15" hidden="1" outlineLevel="1">
      <c r="A111" s="51">
        <f t="shared" si="0"/>
        <v>1.25</v>
      </c>
      <c r="B111" s="51">
        <f t="shared" si="1"/>
        <v>379.2804763795877</v>
      </c>
      <c r="C111" s="51">
        <f t="shared" si="8"/>
        <v>359.26393426308596</v>
      </c>
      <c r="D111" s="81" t="str">
        <f t="shared" si="2"/>
        <v>VALIDO</v>
      </c>
      <c r="K111" s="3">
        <v>75</v>
      </c>
      <c r="L111" s="72">
        <f t="shared" si="3"/>
        <v>359.26393426308596</v>
      </c>
      <c r="M111" s="65">
        <f t="shared" si="4"/>
        <v>60154.05866043077</v>
      </c>
      <c r="N111" s="65">
        <f t="shared" si="5"/>
        <v>500.4135529125435</v>
      </c>
      <c r="O111" s="65">
        <f t="shared" si="6"/>
        <v>60654.47221334331</v>
      </c>
      <c r="P111" s="72">
        <f t="shared" si="7"/>
        <v>12.054226566864505</v>
      </c>
    </row>
    <row r="112" spans="1:16" ht="15" hidden="1" outlineLevel="1">
      <c r="A112" s="51">
        <f t="shared" si="0"/>
        <v>1.3333333333333333</v>
      </c>
      <c r="B112" s="51">
        <f t="shared" si="1"/>
        <v>388.0966424225615</v>
      </c>
      <c r="C112" s="51">
        <f t="shared" si="8"/>
        <v>371.31816082995044</v>
      </c>
      <c r="D112" s="81" t="str">
        <f t="shared" si="2"/>
        <v>VALIDO</v>
      </c>
      <c r="K112" s="3">
        <v>80</v>
      </c>
      <c r="L112" s="72">
        <f t="shared" si="3"/>
        <v>371.31816082995044</v>
      </c>
      <c r="M112" s="65">
        <f t="shared" si="4"/>
        <v>52916.73770821849</v>
      </c>
      <c r="N112" s="65">
        <f t="shared" si="5"/>
        <v>419.46203981527646</v>
      </c>
      <c r="O112" s="65">
        <f t="shared" si="6"/>
        <v>53336.19974803377</v>
      </c>
      <c r="P112" s="72">
        <f t="shared" si="7"/>
        <v>10.599822445358015</v>
      </c>
    </row>
    <row r="113" spans="1:16" ht="15" hidden="1" outlineLevel="1">
      <c r="A113" s="51">
        <f t="shared" si="0"/>
        <v>1.4166666666666667</v>
      </c>
      <c r="B113" s="51">
        <f t="shared" si="1"/>
        <v>396.42276192482973</v>
      </c>
      <c r="C113" s="51">
        <f t="shared" si="8"/>
        <v>381.9179832753085</v>
      </c>
      <c r="D113" s="81" t="str">
        <f t="shared" si="2"/>
        <v>VALIDO</v>
      </c>
      <c r="K113" s="3">
        <v>85</v>
      </c>
      <c r="L113" s="72">
        <f t="shared" si="3"/>
        <v>381.9179832753085</v>
      </c>
      <c r="M113" s="65">
        <f t="shared" si="4"/>
        <v>47762.32827065794</v>
      </c>
      <c r="N113" s="65">
        <f t="shared" si="5"/>
        <v>362.6194662380314</v>
      </c>
      <c r="O113" s="65">
        <f t="shared" si="6"/>
        <v>48124.94773689597</v>
      </c>
      <c r="P113" s="72">
        <f t="shared" si="7"/>
        <v>9.56415911919253</v>
      </c>
    </row>
    <row r="114" spans="1:16" ht="15" hidden="1" outlineLevel="1">
      <c r="A114" s="51">
        <f t="shared" si="0"/>
        <v>1.5</v>
      </c>
      <c r="B114" s="51">
        <f t="shared" si="1"/>
        <v>404.31045654585864</v>
      </c>
      <c r="C114" s="51">
        <f t="shared" si="8"/>
        <v>391.482142394501</v>
      </c>
      <c r="D114" s="81" t="str">
        <f t="shared" si="2"/>
        <v>VALIDO</v>
      </c>
      <c r="K114" s="3">
        <v>90</v>
      </c>
      <c r="L114" s="72">
        <f t="shared" si="3"/>
        <v>391.482142394501</v>
      </c>
      <c r="M114" s="65">
        <f t="shared" si="4"/>
        <v>43932.76377799239</v>
      </c>
      <c r="N114" s="65">
        <f t="shared" si="5"/>
        <v>320.7078537839408</v>
      </c>
      <c r="O114" s="65">
        <f t="shared" si="6"/>
        <v>44253.47163177633</v>
      </c>
      <c r="P114" s="72">
        <f t="shared" si="7"/>
        <v>8.794757483725855</v>
      </c>
    </row>
    <row r="115" spans="1:16" ht="15" hidden="1" outlineLevel="1">
      <c r="A115" s="51">
        <f t="shared" si="0"/>
        <v>1.5833333333333333</v>
      </c>
      <c r="B115" s="51">
        <f t="shared" si="1"/>
        <v>411.8035976900252</v>
      </c>
      <c r="C115" s="51">
        <f t="shared" si="8"/>
        <v>400.27689987822686</v>
      </c>
      <c r="D115" s="81" t="str">
        <f t="shared" si="2"/>
        <v>VALIDO</v>
      </c>
      <c r="K115" s="3">
        <v>95</v>
      </c>
      <c r="L115" s="72">
        <f t="shared" si="3"/>
        <v>400.27689987822686</v>
      </c>
      <c r="M115" s="65">
        <f t="shared" si="4"/>
        <v>40929.439527074304</v>
      </c>
      <c r="N115" s="65">
        <f t="shared" si="5"/>
        <v>288.1674452949582</v>
      </c>
      <c r="O115" s="65">
        <f t="shared" si="6"/>
        <v>41217.60697236926</v>
      </c>
      <c r="P115" s="72">
        <f t="shared" si="7"/>
        <v>8.191421915952514</v>
      </c>
    </row>
    <row r="116" spans="1:16" ht="15" hidden="1" outlineLevel="1">
      <c r="A116" s="51">
        <f t="shared" si="0"/>
        <v>1.6666666666666667</v>
      </c>
      <c r="B116" s="51">
        <f t="shared" si="1"/>
        <v>418.9397842966738</v>
      </c>
      <c r="C116" s="51">
        <f t="shared" si="8"/>
        <v>408.46832179417936</v>
      </c>
      <c r="D116" s="81" t="str">
        <f t="shared" si="2"/>
        <v>VALIDO</v>
      </c>
      <c r="K116" s="3">
        <v>100</v>
      </c>
      <c r="L116" s="72">
        <f t="shared" si="3"/>
        <v>408.46832179417936</v>
      </c>
      <c r="M116" s="65">
        <f t="shared" si="4"/>
        <v>38455.14685260682</v>
      </c>
      <c r="N116" s="65">
        <f t="shared" si="5"/>
        <v>261.7865625623608</v>
      </c>
      <c r="O116" s="65">
        <f t="shared" si="6"/>
        <v>38716.93341516918</v>
      </c>
      <c r="P116" s="72">
        <f t="shared" si="7"/>
        <v>7.6944480815709255</v>
      </c>
    </row>
    <row r="117" spans="1:16" ht="15" hidden="1" outlineLevel="1">
      <c r="A117" s="51">
        <f t="shared" si="0"/>
        <v>1.75</v>
      </c>
      <c r="B117" s="51">
        <f t="shared" si="1"/>
        <v>425.75148437421007</v>
      </c>
      <c r="C117" s="51">
        <f t="shared" si="8"/>
        <v>416.1627698757503</v>
      </c>
      <c r="D117" s="81" t="str">
        <f t="shared" si="2"/>
        <v>VALIDO</v>
      </c>
      <c r="K117" s="3">
        <v>105</v>
      </c>
      <c r="L117" s="72">
        <f t="shared" si="3"/>
        <v>416.1627698757503</v>
      </c>
      <c r="M117" s="65">
        <f t="shared" si="4"/>
        <v>36340.59990300816</v>
      </c>
      <c r="N117" s="65">
        <f t="shared" si="5"/>
        <v>239.71786246149378</v>
      </c>
      <c r="O117" s="65">
        <f t="shared" si="6"/>
        <v>36580.317765469656</v>
      </c>
      <c r="P117" s="72">
        <f t="shared" si="7"/>
        <v>7.2698256557554615</v>
      </c>
    </row>
    <row r="118" spans="1:16" ht="15" hidden="1" outlineLevel="1">
      <c r="A118" s="51">
        <f t="shared" si="0"/>
        <v>1.8333333333333333</v>
      </c>
      <c r="B118" s="51">
        <f t="shared" si="1"/>
        <v>432.2669281095389</v>
      </c>
      <c r="C118" s="51">
        <f t="shared" si="8"/>
        <v>423.4325955315058</v>
      </c>
      <c r="D118" s="81" t="str">
        <f t="shared" si="2"/>
        <v>VALIDO</v>
      </c>
      <c r="K118" s="3">
        <v>110</v>
      </c>
      <c r="L118" s="72">
        <f t="shared" si="3"/>
        <v>423.4325955315058</v>
      </c>
      <c r="M118" s="65">
        <f t="shared" si="4"/>
        <v>34488.86008903523</v>
      </c>
      <c r="N118" s="65">
        <f t="shared" si="5"/>
        <v>220.85831445082817</v>
      </c>
      <c r="O118" s="65">
        <f t="shared" si="6"/>
        <v>34709.71840348606</v>
      </c>
      <c r="P118" s="72">
        <f t="shared" si="7"/>
        <v>6.898070240163502</v>
      </c>
    </row>
    <row r="119" spans="1:16" ht="15" hidden="1" outlineLevel="1">
      <c r="A119" s="51">
        <f t="shared" si="0"/>
        <v>1.9166666666666667</v>
      </c>
      <c r="B119" s="51">
        <f t="shared" si="1"/>
        <v>438.5108147315537</v>
      </c>
      <c r="C119" s="51">
        <f t="shared" si="8"/>
        <v>430.3306657716693</v>
      </c>
      <c r="D119" s="81" t="str">
        <f t="shared" si="2"/>
        <v>VALIDO</v>
      </c>
      <c r="K119" s="3">
        <v>115</v>
      </c>
      <c r="L119" s="72">
        <f t="shared" si="3"/>
        <v>430.3306657716693</v>
      </c>
      <c r="M119" s="65">
        <f t="shared" si="4"/>
        <v>32841.436802064105</v>
      </c>
      <c r="N119" s="65">
        <f t="shared" si="5"/>
        <v>204.50372399710943</v>
      </c>
      <c r="O119" s="65">
        <f t="shared" si="6"/>
        <v>33045.94052606121</v>
      </c>
      <c r="P119" s="72">
        <f t="shared" si="7"/>
        <v>6.5674176970027345</v>
      </c>
    </row>
    <row r="120" spans="1:16" ht="15" collapsed="1">
      <c r="A120" s="51">
        <f t="shared" si="0"/>
        <v>2</v>
      </c>
      <c r="B120" s="51">
        <f t="shared" si="1"/>
        <v>444.50487787550446</v>
      </c>
      <c r="C120" s="51">
        <f t="shared" si="8"/>
        <v>436.89808346867204</v>
      </c>
      <c r="D120" s="81" t="str">
        <f t="shared" si="2"/>
        <v>VALIDO</v>
      </c>
      <c r="K120" s="3">
        <v>120</v>
      </c>
      <c r="L120" s="72">
        <f t="shared" si="3"/>
        <v>436.89808346867204</v>
      </c>
      <c r="M120" s="65">
        <f t="shared" si="4"/>
        <v>31360.05819151266</v>
      </c>
      <c r="N120" s="65">
        <f t="shared" si="5"/>
        <v>190.16986017081052</v>
      </c>
      <c r="O120" s="65">
        <f t="shared" si="6"/>
        <v>31550.228051683473</v>
      </c>
      <c r="P120" s="72">
        <f t="shared" si="7"/>
        <v>6.270165798055892</v>
      </c>
    </row>
    <row r="121" spans="1:16" ht="15" hidden="1" outlineLevel="1">
      <c r="A121" s="51">
        <f t="shared" si="0"/>
        <v>2.0833333333333335</v>
      </c>
      <c r="B121" s="51">
        <f t="shared" si="1"/>
        <v>450.26834213398865</v>
      </c>
      <c r="C121" s="51">
        <f t="shared" si="8"/>
        <v>443.1682492667279</v>
      </c>
      <c r="D121" s="81" t="str">
        <f t="shared" si="2"/>
        <v>VALIDO</v>
      </c>
      <c r="K121" s="3">
        <v>125</v>
      </c>
      <c r="L121" s="72">
        <f t="shared" si="3"/>
        <v>443.1682492667279</v>
      </c>
      <c r="M121" s="65">
        <f t="shared" si="4"/>
        <v>30017.552484874188</v>
      </c>
      <c r="N121" s="65">
        <f t="shared" si="5"/>
        <v>177.50232168151854</v>
      </c>
      <c r="O121" s="65">
        <f t="shared" si="6"/>
        <v>30195.054806555705</v>
      </c>
      <c r="P121" s="72">
        <f t="shared" si="7"/>
        <v>6.000844101929922</v>
      </c>
    </row>
    <row r="122" spans="1:16" ht="15" hidden="1" outlineLevel="1">
      <c r="A122" s="51">
        <f t="shared" si="0"/>
        <v>2.1666666666666665</v>
      </c>
      <c r="B122" s="51">
        <f t="shared" si="1"/>
        <v>455.81829499723057</v>
      </c>
      <c r="C122" s="51">
        <f t="shared" si="8"/>
        <v>449.16909336865785</v>
      </c>
      <c r="D122" s="81" t="str">
        <f t="shared" si="2"/>
        <v>VALIDO</v>
      </c>
      <c r="K122" s="3">
        <v>130</v>
      </c>
      <c r="L122" s="72">
        <f t="shared" si="3"/>
        <v>449.16909336865785</v>
      </c>
      <c r="M122" s="65">
        <f t="shared" si="4"/>
        <v>28793.376964346226</v>
      </c>
      <c r="N122" s="65">
        <f t="shared" si="5"/>
        <v>166.2300407143178</v>
      </c>
      <c r="O122" s="65">
        <f t="shared" si="6"/>
        <v>28959.607005060545</v>
      </c>
      <c r="P122" s="72">
        <f t="shared" si="7"/>
        <v>5.755316160340133</v>
      </c>
    </row>
    <row r="123" spans="1:16" ht="15" hidden="1" outlineLevel="1">
      <c r="A123" s="51">
        <f t="shared" si="0"/>
        <v>2.25</v>
      </c>
      <c r="B123" s="51">
        <f t="shared" si="1"/>
        <v>461.169992328726</v>
      </c>
      <c r="C123" s="51">
        <f t="shared" si="8"/>
        <v>454.924409528998</v>
      </c>
      <c r="D123" s="81" t="str">
        <f t="shared" si="2"/>
        <v>VALIDO</v>
      </c>
      <c r="K123" s="3">
        <v>135</v>
      </c>
      <c r="L123" s="72">
        <f t="shared" si="3"/>
        <v>454.924409528998</v>
      </c>
      <c r="M123" s="65">
        <f t="shared" si="4"/>
        <v>27671.340932772484</v>
      </c>
      <c r="N123" s="65">
        <f t="shared" si="5"/>
        <v>156.13956999319925</v>
      </c>
      <c r="O123" s="65">
        <f t="shared" si="6"/>
        <v>27827.480502765684</v>
      </c>
      <c r="P123" s="72">
        <f t="shared" si="7"/>
        <v>5.530321879407094</v>
      </c>
    </row>
    <row r="124" spans="1:16" ht="15" hidden="1" outlineLevel="1">
      <c r="A124" s="51">
        <f t="shared" si="0"/>
        <v>2.3333333333333335</v>
      </c>
      <c r="B124" s="51">
        <f t="shared" si="1"/>
        <v>466.33711113825626</v>
      </c>
      <c r="C124" s="51">
        <f t="shared" si="8"/>
        <v>460.4547314084051</v>
      </c>
      <c r="D124" s="81" t="str">
        <f t="shared" si="2"/>
        <v>VALIDO</v>
      </c>
      <c r="K124" s="3">
        <v>140</v>
      </c>
      <c r="L124" s="72">
        <f t="shared" si="3"/>
        <v>460.4547314084051</v>
      </c>
      <c r="M124" s="65">
        <f t="shared" si="4"/>
        <v>26638.340264328708</v>
      </c>
      <c r="N124" s="65">
        <f t="shared" si="5"/>
        <v>147.0594932462788</v>
      </c>
      <c r="O124" s="65">
        <f t="shared" si="6"/>
        <v>26785.399757574985</v>
      </c>
      <c r="P124" s="72">
        <f t="shared" si="7"/>
        <v>5.323222931133131</v>
      </c>
    </row>
    <row r="125" spans="1:16" ht="15" hidden="1" outlineLevel="1">
      <c r="A125" s="51">
        <f t="shared" si="0"/>
        <v>2.4166666666666665</v>
      </c>
      <c r="B125" s="51">
        <f t="shared" si="1"/>
        <v>471.33196020043107</v>
      </c>
      <c r="C125" s="51">
        <f t="shared" si="8"/>
        <v>465.77795433953827</v>
      </c>
      <c r="D125" s="81" t="str">
        <f t="shared" si="2"/>
        <v>VALIDO</v>
      </c>
      <c r="K125" s="3">
        <v>145</v>
      </c>
      <c r="L125" s="72">
        <f t="shared" si="3"/>
        <v>465.77795433953827</v>
      </c>
      <c r="M125" s="65">
        <f t="shared" si="4"/>
        <v>25683.576854514904</v>
      </c>
      <c r="N125" s="65">
        <f t="shared" si="5"/>
        <v>138.85014652232002</v>
      </c>
      <c r="O125" s="65">
        <f t="shared" si="6"/>
        <v>25822.427001037224</v>
      </c>
      <c r="P125" s="72">
        <f t="shared" si="7"/>
        <v>5.1318455872796545</v>
      </c>
    </row>
    <row r="126" spans="1:16" ht="15" hidden="1" outlineLevel="1">
      <c r="A126" s="51">
        <f t="shared" si="0"/>
        <v>2.5</v>
      </c>
      <c r="B126" s="51">
        <f t="shared" si="1"/>
        <v>476.16565668320214</v>
      </c>
      <c r="C126" s="51">
        <f t="shared" si="8"/>
        <v>470.9097999268179</v>
      </c>
      <c r="D126" s="81" t="str">
        <f t="shared" si="2"/>
        <v>VALIDO</v>
      </c>
      <c r="K126" s="3">
        <v>150</v>
      </c>
      <c r="L126" s="72">
        <f t="shared" si="3"/>
        <v>470.9097999268179</v>
      </c>
      <c r="M126" s="65">
        <f t="shared" si="4"/>
        <v>24798.033312617546</v>
      </c>
      <c r="N126" s="65">
        <f t="shared" si="5"/>
        <v>131.39641890960547</v>
      </c>
      <c r="O126" s="65">
        <f t="shared" si="6"/>
        <v>24929.42973152715</v>
      </c>
      <c r="P126" s="72">
        <f t="shared" si="7"/>
        <v>4.954374891097456</v>
      </c>
    </row>
    <row r="127" spans="1:16" ht="15" hidden="1" outlineLevel="1">
      <c r="A127" s="51">
        <f t="shared" si="0"/>
        <v>2.5833333333333335</v>
      </c>
      <c r="B127" s="51">
        <f t="shared" si="1"/>
        <v>480.8482751635016</v>
      </c>
      <c r="C127" s="51">
        <f t="shared" si="8"/>
        <v>475.8641748179154</v>
      </c>
      <c r="D127" s="81" t="str">
        <f t="shared" si="2"/>
        <v>VALIDO</v>
      </c>
      <c r="K127" s="3">
        <v>155</v>
      </c>
      <c r="L127" s="72">
        <f t="shared" si="3"/>
        <v>475.8641748179154</v>
      </c>
      <c r="M127" s="65">
        <f t="shared" si="4"/>
        <v>23974.097996504985</v>
      </c>
      <c r="N127" s="65">
        <f t="shared" si="5"/>
        <v>124.6025086396557</v>
      </c>
      <c r="O127" s="65">
        <f t="shared" si="6"/>
        <v>24098.70050514464</v>
      </c>
      <c r="P127" s="72">
        <f t="shared" si="7"/>
        <v>4.78927909609476</v>
      </c>
    </row>
    <row r="128" spans="1:16" ht="15" hidden="1" outlineLevel="1">
      <c r="A128" s="51">
        <f t="shared" si="0"/>
        <v>2.6666666666666665</v>
      </c>
      <c r="B128" s="51">
        <f t="shared" si="1"/>
        <v>485.3889740535016</v>
      </c>
      <c r="C128" s="51">
        <f t="shared" si="8"/>
        <v>480.6534539140102</v>
      </c>
      <c r="D128" s="81" t="str">
        <f t="shared" si="2"/>
        <v>VALIDO</v>
      </c>
      <c r="K128" s="3">
        <v>160</v>
      </c>
      <c r="L128" s="72">
        <f t="shared" si="3"/>
        <v>480.6534539140102</v>
      </c>
      <c r="M128" s="65">
        <f t="shared" si="4"/>
        <v>23205.287224078238</v>
      </c>
      <c r="N128" s="65">
        <f t="shared" si="5"/>
        <v>118.38800348728569</v>
      </c>
      <c r="O128" s="65">
        <f t="shared" si="6"/>
        <v>23323.675227565524</v>
      </c>
      <c r="P128" s="72">
        <f t="shared" si="7"/>
        <v>4.635253680489371</v>
      </c>
    </row>
    <row r="129" spans="1:16" ht="15" hidden="1" outlineLevel="1">
      <c r="A129" s="51">
        <f t="shared" si="0"/>
        <v>2.75</v>
      </c>
      <c r="B129" s="51">
        <f t="shared" si="1"/>
        <v>489.7961034260695</v>
      </c>
      <c r="C129" s="51">
        <f t="shared" si="8"/>
        <v>485.28870759449956</v>
      </c>
      <c r="D129" s="81" t="str">
        <f t="shared" si="2"/>
        <v>VALIDO</v>
      </c>
      <c r="K129" s="3">
        <v>165</v>
      </c>
      <c r="L129" s="72">
        <f t="shared" si="3"/>
        <v>485.28870759449956</v>
      </c>
      <c r="M129" s="65">
        <f t="shared" si="4"/>
        <v>22486.034299210693</v>
      </c>
      <c r="N129" s="65">
        <f t="shared" si="5"/>
        <v>112.68489578924914</v>
      </c>
      <c r="O129" s="65">
        <f t="shared" si="6"/>
        <v>22598.719194999943</v>
      </c>
      <c r="P129" s="72">
        <f t="shared" si="7"/>
        <v>4.491178825846777</v>
      </c>
    </row>
    <row r="130" spans="1:16" ht="15" hidden="1" outlineLevel="1">
      <c r="A130" s="51">
        <f t="shared" si="0"/>
        <v>2.8333333333333335</v>
      </c>
      <c r="B130" s="51">
        <f t="shared" si="1"/>
        <v>494.07729742979745</v>
      </c>
      <c r="C130" s="51">
        <f t="shared" si="8"/>
        <v>489.7798864203463</v>
      </c>
      <c r="D130" s="81" t="str">
        <f t="shared" si="2"/>
        <v>VALIDO</v>
      </c>
      <c r="K130" s="3">
        <v>170</v>
      </c>
      <c r="L130" s="72">
        <f t="shared" si="3"/>
        <v>489.7798864203463</v>
      </c>
      <c r="M130" s="65">
        <f t="shared" si="4"/>
        <v>21811.5262960905</v>
      </c>
      <c r="N130" s="65">
        <f t="shared" si="5"/>
        <v>107.43527523627847</v>
      </c>
      <c r="O130" s="65">
        <f t="shared" si="6"/>
        <v>21918.961571326778</v>
      </c>
      <c r="P130" s="72">
        <f t="shared" si="7"/>
        <v>4.356086521729634</v>
      </c>
    </row>
    <row r="131" spans="1:16" ht="15" hidden="1" outlineLevel="1">
      <c r="A131" s="51">
        <f t="shared" si="0"/>
        <v>2.9166666666666665</v>
      </c>
      <c r="B131" s="51">
        <f t="shared" si="1"/>
        <v>498.2395538632738</v>
      </c>
      <c r="C131" s="51">
        <f t="shared" si="8"/>
        <v>494.13597294207597</v>
      </c>
      <c r="D131" s="81" t="str">
        <f t="shared" si="2"/>
        <v>VALIDO</v>
      </c>
      <c r="K131" s="3">
        <v>175</v>
      </c>
      <c r="L131" s="72">
        <f t="shared" si="3"/>
        <v>494.13597294207597</v>
      </c>
      <c r="M131" s="65">
        <f t="shared" si="4"/>
        <v>21177.575889678843</v>
      </c>
      <c r="N131" s="65">
        <f t="shared" si="5"/>
        <v>102.58952302994544</v>
      </c>
      <c r="O131" s="65">
        <f t="shared" si="6"/>
        <v>21280.16541270879</v>
      </c>
      <c r="P131" s="72">
        <f t="shared" si="7"/>
        <v>4.229134734911019</v>
      </c>
    </row>
    <row r="132" spans="1:16" ht="15" collapsed="1">
      <c r="A132" s="51">
        <f t="shared" si="0"/>
        <v>3</v>
      </c>
      <c r="B132" s="51">
        <f t="shared" si="1"/>
        <v>502.289302991853</v>
      </c>
      <c r="C132" s="51">
        <f t="shared" si="8"/>
        <v>498.365107676987</v>
      </c>
      <c r="D132" s="81" t="str">
        <f t="shared" si="2"/>
        <v>VALIDO</v>
      </c>
      <c r="K132" s="3">
        <v>180</v>
      </c>
      <c r="L132" s="72">
        <f t="shared" si="3"/>
        <v>498.365107676987</v>
      </c>
      <c r="M132" s="65">
        <f t="shared" si="4"/>
        <v>20580.519420160792</v>
      </c>
      <c r="N132" s="65">
        <f t="shared" si="5"/>
        <v>98.10488287164958</v>
      </c>
      <c r="O132" s="65">
        <f t="shared" si="6"/>
        <v>20678.62430303244</v>
      </c>
      <c r="P132" s="72">
        <f t="shared" si="7"/>
        <v>4.109586867116258</v>
      </c>
    </row>
    <row r="133" spans="1:16" ht="15" hidden="1" outlineLevel="1">
      <c r="A133" s="51">
        <f t="shared" si="0"/>
        <v>3.0833333333333335</v>
      </c>
      <c r="B133" s="51">
        <f t="shared" si="1"/>
        <v>506.2324673062227</v>
      </c>
      <c r="C133" s="51">
        <f t="shared" si="8"/>
        <v>502.4746945441033</v>
      </c>
      <c r="D133" s="81" t="str">
        <f t="shared" si="2"/>
        <v>VALIDO</v>
      </c>
      <c r="K133" s="3">
        <v>185</v>
      </c>
      <c r="L133" s="72">
        <f t="shared" si="3"/>
        <v>502.4746945441033</v>
      </c>
      <c r="M133" s="65">
        <f t="shared" si="4"/>
        <v>20017.134917980533</v>
      </c>
      <c r="N133" s="65">
        <f t="shared" si="5"/>
        <v>93.94431905298575</v>
      </c>
      <c r="O133" s="65">
        <f t="shared" si="6"/>
        <v>20111.07923703352</v>
      </c>
      <c r="P133" s="72">
        <f t="shared" si="7"/>
        <v>3.996795236708631</v>
      </c>
    </row>
    <row r="134" spans="1:16" ht="15" hidden="1" outlineLevel="1">
      <c r="A134" s="51">
        <f t="shared" si="0"/>
        <v>3.1666666666666665</v>
      </c>
      <c r="B134" s="51">
        <f t="shared" si="1"/>
        <v>510.07451361691875</v>
      </c>
      <c r="C134" s="51">
        <f t="shared" si="8"/>
        <v>506.4714897808119</v>
      </c>
      <c r="D134" s="81" t="str">
        <f t="shared" si="2"/>
        <v>VALIDO</v>
      </c>
      <c r="K134" s="3">
        <v>190</v>
      </c>
      <c r="L134" s="72">
        <f t="shared" si="3"/>
        <v>506.4714897808119</v>
      </c>
      <c r="M134" s="65">
        <f t="shared" si="4"/>
        <v>19484.575530129212</v>
      </c>
      <c r="N134" s="65">
        <f t="shared" si="5"/>
        <v>90.07559590267107</v>
      </c>
      <c r="O134" s="65">
        <f t="shared" si="6"/>
        <v>19574.651126031884</v>
      </c>
      <c r="P134" s="72">
        <f t="shared" si="7"/>
        <v>3.8901876651497718</v>
      </c>
    </row>
    <row r="135" spans="1:16" ht="15" hidden="1" outlineLevel="1">
      <c r="A135" s="51">
        <f t="shared" si="0"/>
        <v>3.25</v>
      </c>
      <c r="B135" s="51">
        <f t="shared" si="1"/>
        <v>513.8204986348507</v>
      </c>
      <c r="C135" s="51">
        <f t="shared" si="8"/>
        <v>510.3616774459617</v>
      </c>
      <c r="D135" s="81" t="str">
        <f t="shared" si="2"/>
        <v>VALIDO</v>
      </c>
      <c r="K135" s="3">
        <v>195</v>
      </c>
      <c r="L135" s="72">
        <f t="shared" si="3"/>
        <v>510.3616774459617</v>
      </c>
      <c r="M135" s="65">
        <f t="shared" si="4"/>
        <v>18980.314976359332</v>
      </c>
      <c r="N135" s="65">
        <f t="shared" si="5"/>
        <v>86.4705297222244</v>
      </c>
      <c r="O135" s="65">
        <f t="shared" si="6"/>
        <v>19066.785506081556</v>
      </c>
      <c r="P135" s="72">
        <f t="shared" si="7"/>
        <v>3.789256488519146</v>
      </c>
    </row>
    <row r="136" spans="1:16" ht="15" hidden="1" outlineLevel="1">
      <c r="A136" s="51">
        <f t="shared" si="0"/>
        <v>3.3333333333333335</v>
      </c>
      <c r="B136" s="51">
        <f t="shared" si="1"/>
        <v>517.475108991462</v>
      </c>
      <c r="C136" s="51">
        <f t="shared" si="8"/>
        <v>514.1509339344808</v>
      </c>
      <c r="D136" s="81" t="str">
        <f t="shared" si="2"/>
        <v>VALIDO</v>
      </c>
      <c r="K136" s="3">
        <v>200</v>
      </c>
      <c r="L136" s="72">
        <f t="shared" si="3"/>
        <v>514.1509339344808</v>
      </c>
      <c r="M136" s="65">
        <f t="shared" si="4"/>
        <v>18502.102504942402</v>
      </c>
      <c r="N136" s="65">
        <f t="shared" si="5"/>
        <v>83.10437642452939</v>
      </c>
      <c r="O136" s="65">
        <f t="shared" si="6"/>
        <v>18585.206881366932</v>
      </c>
      <c r="P136" s="72">
        <f t="shared" si="7"/>
        <v>3.693549483903713</v>
      </c>
    </row>
    <row r="137" spans="1:16" ht="15" hidden="1" outlineLevel="1">
      <c r="A137" s="51">
        <f t="shared" si="0"/>
        <v>3.4166666666666665</v>
      </c>
      <c r="B137" s="51">
        <f t="shared" si="1"/>
        <v>521.0426964931474</v>
      </c>
      <c r="C137" s="51">
        <f t="shared" si="8"/>
        <v>517.8444834183845</v>
      </c>
      <c r="D137" s="81" t="str">
        <f t="shared" si="2"/>
        <v>VALIDO</v>
      </c>
      <c r="K137" s="3">
        <v>205</v>
      </c>
      <c r="L137" s="72">
        <f t="shared" si="3"/>
        <v>517.8444834183845</v>
      </c>
      <c r="M137" s="65">
        <f t="shared" si="4"/>
        <v>18047.92542362184</v>
      </c>
      <c r="N137" s="65">
        <f t="shared" si="5"/>
        <v>79.95532686907438</v>
      </c>
      <c r="O137" s="65">
        <f t="shared" si="6"/>
        <v>18127.880750490916</v>
      </c>
      <c r="P137" s="72">
        <f t="shared" si="7"/>
        <v>3.602662322654715</v>
      </c>
    </row>
    <row r="138" spans="1:16" ht="15" hidden="1" outlineLevel="1">
      <c r="A138" s="51">
        <f t="shared" si="0"/>
        <v>3.5</v>
      </c>
      <c r="B138" s="51">
        <f t="shared" si="1"/>
        <v>524.5273092751398</v>
      </c>
      <c r="C138" s="51">
        <f t="shared" si="8"/>
        <v>521.4471457410392</v>
      </c>
      <c r="D138" s="81" t="str">
        <f t="shared" si="2"/>
        <v>VALIDO</v>
      </c>
      <c r="K138" s="3">
        <v>210</v>
      </c>
      <c r="L138" s="72">
        <f t="shared" si="3"/>
        <v>521.4471457410392</v>
      </c>
      <c r="M138" s="65">
        <f t="shared" si="4"/>
        <v>17615.97772497512</v>
      </c>
      <c r="N138" s="65">
        <f t="shared" si="5"/>
        <v>77.00408835251551</v>
      </c>
      <c r="O138" s="65">
        <f t="shared" si="6"/>
        <v>17692.981813327635</v>
      </c>
      <c r="P138" s="72">
        <f t="shared" si="7"/>
        <v>3.5162322519450813</v>
      </c>
    </row>
    <row r="139" spans="1:16" ht="15" hidden="1" outlineLevel="1">
      <c r="A139" s="51">
        <f t="shared" si="0"/>
        <v>3.5833333333333335</v>
      </c>
      <c r="B139" s="51">
        <f t="shared" si="1"/>
        <v>527.9327194142114</v>
      </c>
      <c r="C139" s="51">
        <f t="shared" si="8"/>
        <v>524.9633779929843</v>
      </c>
      <c r="D139" s="81" t="str">
        <f t="shared" si="2"/>
        <v>VALIDO</v>
      </c>
      <c r="K139" s="3">
        <v>215</v>
      </c>
      <c r="L139" s="72">
        <f t="shared" si="3"/>
        <v>524.9633779929843</v>
      </c>
      <c r="M139" s="65">
        <f t="shared" si="4"/>
        <v>17204.63365460584</v>
      </c>
      <c r="N139" s="65">
        <f t="shared" si="5"/>
        <v>74.23353553067784</v>
      </c>
      <c r="O139" s="65">
        <f t="shared" si="6"/>
        <v>17278.86719013652</v>
      </c>
      <c r="P139" s="72">
        <f t="shared" si="7"/>
        <v>3.4339327724435638</v>
      </c>
    </row>
    <row r="140" spans="1:16" ht="15" hidden="1" outlineLevel="1">
      <c r="A140" s="51">
        <f t="shared" si="0"/>
        <v>3.6666666666666665</v>
      </c>
      <c r="B140" s="51">
        <f t="shared" si="1"/>
        <v>531.2624474724937</v>
      </c>
      <c r="C140" s="51">
        <f t="shared" si="8"/>
        <v>528.3973107654278</v>
      </c>
      <c r="D140" s="81" t="str">
        <f t="shared" si="2"/>
        <v>VALIDO</v>
      </c>
      <c r="K140" s="3">
        <v>220</v>
      </c>
      <c r="L140" s="72">
        <f t="shared" si="3"/>
        <v>528.3973107654278</v>
      </c>
      <c r="M140" s="65">
        <f t="shared" si="4"/>
        <v>16812.425317941605</v>
      </c>
      <c r="N140" s="65">
        <f t="shared" si="5"/>
        <v>71.62841767664645</v>
      </c>
      <c r="O140" s="65">
        <f t="shared" si="6"/>
        <v>16884.05373561825</v>
      </c>
      <c r="P140" s="72">
        <f t="shared" si="7"/>
        <v>3.355469129801188</v>
      </c>
    </row>
    <row r="141" spans="1:16" ht="15" hidden="1" outlineLevel="1">
      <c r="A141" s="51">
        <f t="shared" si="0"/>
        <v>3.75</v>
      </c>
      <c r="B141" s="51">
        <f t="shared" si="1"/>
        <v>534.519784372824</v>
      </c>
      <c r="C141" s="51">
        <f t="shared" si="8"/>
        <v>531.7527798952291</v>
      </c>
      <c r="D141" s="81" t="str">
        <f t="shared" si="2"/>
        <v>VALIDO</v>
      </c>
      <c r="K141" s="3">
        <v>225</v>
      </c>
      <c r="L141" s="72">
        <f t="shared" si="3"/>
        <v>531.7527798952291</v>
      </c>
      <c r="M141" s="65">
        <f t="shared" si="4"/>
        <v>16438.023609418797</v>
      </c>
      <c r="N141" s="65">
        <f t="shared" si="5"/>
        <v>69.17511193987309</v>
      </c>
      <c r="O141" s="65">
        <f t="shared" si="6"/>
        <v>16507.19872135867</v>
      </c>
      <c r="P141" s="72">
        <f t="shared" si="7"/>
        <v>3.2805744755576285</v>
      </c>
    </row>
    <row r="142" spans="1:16" ht="15" hidden="1" outlineLevel="1">
      <c r="A142" s="51">
        <f t="shared" si="0"/>
        <v>3.8333333333333335</v>
      </c>
      <c r="B142" s="51">
        <f t="shared" si="1"/>
        <v>537.707810946369</v>
      </c>
      <c r="C142" s="51">
        <f t="shared" si="8"/>
        <v>535.0333543707867</v>
      </c>
      <c r="D142" s="81" t="str">
        <f t="shared" si="2"/>
        <v>VALIDO</v>
      </c>
      <c r="K142" s="3">
        <v>230</v>
      </c>
      <c r="L142" s="72">
        <f t="shared" si="3"/>
        <v>535.0333543707867</v>
      </c>
      <c r="M142" s="65">
        <f t="shared" si="4"/>
        <v>16080.221892090445</v>
      </c>
      <c r="N142" s="65">
        <f t="shared" si="5"/>
        <v>66.86141438955815</v>
      </c>
      <c r="O142" s="65">
        <f t="shared" si="6"/>
        <v>16147.083306480003</v>
      </c>
      <c r="P142" s="72">
        <f t="shared" si="7"/>
        <v>3.209006582164717</v>
      </c>
    </row>
    <row r="143" spans="1:16" ht="15" hidden="1" outlineLevel="1">
      <c r="A143" s="51">
        <f t="shared" si="0"/>
        <v>3.9166666666666665</v>
      </c>
      <c r="B143" s="51">
        <f t="shared" si="1"/>
        <v>540.829415443571</v>
      </c>
      <c r="C143" s="51">
        <f t="shared" si="8"/>
        <v>538.2423609529515</v>
      </c>
      <c r="D143" s="81" t="str">
        <f t="shared" si="2"/>
        <v>VALIDO</v>
      </c>
      <c r="K143" s="3">
        <v>235</v>
      </c>
      <c r="L143" s="72">
        <f t="shared" si="3"/>
        <v>538.2423609529515</v>
      </c>
      <c r="M143" s="65">
        <f t="shared" si="4"/>
        <v>15737.921967549531</v>
      </c>
      <c r="N143" s="65">
        <f t="shared" si="5"/>
        <v>64.67636226548734</v>
      </c>
      <c r="O143" s="65">
        <f t="shared" si="6"/>
        <v>15802.598329815019</v>
      </c>
      <c r="P143" s="72">
        <f t="shared" si="7"/>
        <v>3.1405450193801143</v>
      </c>
    </row>
    <row r="144" spans="1:16" ht="15" collapsed="1">
      <c r="A144" s="51">
        <f t="shared" si="0"/>
        <v>4</v>
      </c>
      <c r="B144" s="51">
        <f t="shared" si="1"/>
        <v>543.8873092578712</v>
      </c>
      <c r="C144" s="51">
        <f t="shared" si="8"/>
        <v>541.3829059723316</v>
      </c>
      <c r="D144" s="81" t="str">
        <f t="shared" si="2"/>
        <v>VALIDO</v>
      </c>
      <c r="K144" s="3">
        <v>240</v>
      </c>
      <c r="L144" s="72">
        <f t="shared" si="3"/>
        <v>541.3829059723316</v>
      </c>
      <c r="M144" s="65">
        <f t="shared" si="4"/>
        <v>15410.121963475383</v>
      </c>
      <c r="N144" s="65">
        <f t="shared" si="5"/>
        <v>62.61008213848811</v>
      </c>
      <c r="O144" s="65">
        <f t="shared" si="6"/>
        <v>15472.732045613871</v>
      </c>
      <c r="P144" s="72">
        <f t="shared" si="7"/>
        <v>3.074988716910869</v>
      </c>
    </row>
    <row r="145" spans="1:16" ht="15" hidden="1" outlineLevel="1">
      <c r="A145" s="51">
        <f t="shared" si="0"/>
        <v>4.083333333333333</v>
      </c>
      <c r="B145" s="51">
        <f t="shared" si="1"/>
        <v>546.8840410767281</v>
      </c>
      <c r="C145" s="51">
        <f t="shared" si="8"/>
        <v>544.4578946892425</v>
      </c>
      <c r="D145" s="81" t="str">
        <f t="shared" si="2"/>
        <v>VALIDO</v>
      </c>
      <c r="K145" s="3">
        <v>245</v>
      </c>
      <c r="L145" s="72">
        <f t="shared" si="3"/>
        <v>544.4578946892425</v>
      </c>
      <c r="M145" s="65">
        <f t="shared" si="4"/>
        <v>15095.905834890176</v>
      </c>
      <c r="N145" s="65">
        <f t="shared" si="5"/>
        <v>60.65365968713934</v>
      </c>
      <c r="O145" s="65">
        <f t="shared" si="6"/>
        <v>15156.559494577315</v>
      </c>
      <c r="P145" s="72">
        <f t="shared" si="7"/>
        <v>3.0121538520551865</v>
      </c>
    </row>
    <row r="146" spans="1:16" ht="15" hidden="1" outlineLevel="1">
      <c r="A146" s="51">
        <f t="shared" si="0"/>
        <v>4.166666666666667</v>
      </c>
      <c r="B146" s="51">
        <f t="shared" si="1"/>
        <v>549.8220096450009</v>
      </c>
      <c r="C146" s="51">
        <f t="shared" si="8"/>
        <v>547.4700485412977</v>
      </c>
      <c r="D146" s="81" t="str">
        <f t="shared" si="2"/>
        <v>VALIDO</v>
      </c>
      <c r="K146" s="3">
        <v>250</v>
      </c>
      <c r="L146" s="72">
        <f t="shared" si="3"/>
        <v>547.4700485412977</v>
      </c>
      <c r="M146" s="65">
        <f t="shared" si="4"/>
        <v>14794.43422997858</v>
      </c>
      <c r="N146" s="65">
        <f t="shared" si="5"/>
        <v>58.79902759257902</v>
      </c>
      <c r="O146" s="65">
        <f t="shared" si="6"/>
        <v>14853.233257571159</v>
      </c>
      <c r="P146" s="72">
        <f t="shared" si="7"/>
        <v>2.951872012132717</v>
      </c>
    </row>
    <row r="147" spans="1:16" ht="15" hidden="1" outlineLevel="1">
      <c r="A147" s="51">
        <f t="shared" si="0"/>
        <v>4.25</v>
      </c>
      <c r="B147" s="51">
        <f t="shared" si="1"/>
        <v>552.7034753008451</v>
      </c>
      <c r="C147" s="51">
        <f t="shared" si="8"/>
        <v>550.4219205534305</v>
      </c>
      <c r="D147" s="81" t="str">
        <f t="shared" si="2"/>
        <v>VALIDO</v>
      </c>
      <c r="K147" s="3">
        <v>255</v>
      </c>
      <c r="L147" s="72">
        <f t="shared" si="3"/>
        <v>550.4219205534305</v>
      </c>
      <c r="M147" s="65">
        <f t="shared" si="4"/>
        <v>14504.936514890838</v>
      </c>
      <c r="N147" s="65">
        <f t="shared" si="5"/>
        <v>57.03886868536472</v>
      </c>
      <c r="O147" s="65">
        <f t="shared" si="6"/>
        <v>14561.975383576202</v>
      </c>
      <c r="P147" s="72">
        <f t="shared" si="7"/>
        <v>2.893988590277698</v>
      </c>
    </row>
    <row r="148" spans="1:16" ht="15" hidden="1" outlineLevel="1">
      <c r="A148" s="51">
        <f t="shared" si="0"/>
        <v>4.333333333333333</v>
      </c>
      <c r="B148" s="51">
        <f t="shared" si="1"/>
        <v>555.5305704231138</v>
      </c>
      <c r="C148" s="51">
        <f t="shared" si="8"/>
        <v>553.3159091437082</v>
      </c>
      <c r="D148" s="81" t="str">
        <f t="shared" si="2"/>
        <v>VALIDO</v>
      </c>
      <c r="K148" s="3">
        <v>260</v>
      </c>
      <c r="L148" s="72">
        <f t="shared" si="3"/>
        <v>553.3159091437082</v>
      </c>
      <c r="M148" s="65">
        <f t="shared" si="4"/>
        <v>14226.703787155724</v>
      </c>
      <c r="N148" s="65">
        <f t="shared" si="5"/>
        <v>55.366531985140455</v>
      </c>
      <c r="O148" s="65">
        <f t="shared" si="6"/>
        <v>14282.070319140865</v>
      </c>
      <c r="P148" s="72">
        <f t="shared" si="7"/>
        <v>2.838361380266725</v>
      </c>
    </row>
    <row r="149" spans="1:16" ht="15" hidden="1" outlineLevel="1">
      <c r="A149" s="51">
        <f t="shared" si="0"/>
        <v>4.416666666666667</v>
      </c>
      <c r="B149" s="51">
        <f t="shared" si="1"/>
        <v>558.3053089112316</v>
      </c>
      <c r="C149" s="51">
        <f t="shared" si="8"/>
        <v>556.1542705239749</v>
      </c>
      <c r="D149" s="81" t="str">
        <f t="shared" si="2"/>
        <v>VALIDO</v>
      </c>
      <c r="K149" s="3">
        <v>265</v>
      </c>
      <c r="L149" s="72">
        <f t="shared" si="3"/>
        <v>556.1542705239749</v>
      </c>
      <c r="M149" s="65">
        <f t="shared" si="4"/>
        <v>13959.082735710243</v>
      </c>
      <c r="N149" s="65">
        <f t="shared" si="5"/>
        <v>53.77595968141691</v>
      </c>
      <c r="O149" s="65">
        <f t="shared" si="6"/>
        <v>14012.85869539166</v>
      </c>
      <c r="P149" s="72">
        <f t="shared" si="7"/>
        <v>2.784859341774129</v>
      </c>
    </row>
    <row r="150" spans="1:16" ht="15" hidden="1" outlineLevel="1">
      <c r="A150" s="51">
        <f t="shared" si="0"/>
        <v>4.5</v>
      </c>
      <c r="B150" s="51">
        <f t="shared" si="1"/>
        <v>561.0295948031132</v>
      </c>
      <c r="C150" s="51">
        <f t="shared" si="8"/>
        <v>558.939129865749</v>
      </c>
      <c r="D150" s="81" t="str">
        <f t="shared" si="2"/>
        <v>VALIDO</v>
      </c>
      <c r="K150" s="3">
        <v>270</v>
      </c>
      <c r="L150" s="72">
        <f t="shared" si="3"/>
        <v>558.939129865749</v>
      </c>
      <c r="M150" s="65">
        <f t="shared" si="4"/>
        <v>13701.470228709017</v>
      </c>
      <c r="N150" s="65">
        <f t="shared" si="5"/>
        <v>52.261623434105786</v>
      </c>
      <c r="O150" s="65">
        <f t="shared" si="6"/>
        <v>13753.731852143123</v>
      </c>
      <c r="P150" s="72">
        <f t="shared" si="7"/>
        <v>2.733361512115542</v>
      </c>
    </row>
    <row r="151" spans="1:16" ht="15" hidden="1" outlineLevel="1">
      <c r="A151" s="51">
        <f t="shared" si="0"/>
        <v>4.583333333333333</v>
      </c>
      <c r="B151" s="51">
        <f t="shared" si="1"/>
        <v>563.7052301234963</v>
      </c>
      <c r="C151" s="51">
        <f t="shared" si="8"/>
        <v>561.6724913778645</v>
      </c>
      <c r="D151" s="81" t="str">
        <f t="shared" si="2"/>
        <v>VALIDO</v>
      </c>
      <c r="K151" s="3">
        <v>275</v>
      </c>
      <c r="L151" s="72">
        <f t="shared" si="3"/>
        <v>561.6724913778645</v>
      </c>
      <c r="M151" s="65">
        <f t="shared" si="4"/>
        <v>13453.308529187678</v>
      </c>
      <c r="N151" s="65">
        <f t="shared" si="5"/>
        <v>50.8184686407958</v>
      </c>
      <c r="O151" s="65">
        <f t="shared" si="6"/>
        <v>13504.126997828473</v>
      </c>
      <c r="P151" s="72">
        <f t="shared" si="7"/>
        <v>2.683756044351928</v>
      </c>
    </row>
    <row r="152" spans="1:16" ht="15" hidden="1" outlineLevel="1">
      <c r="A152" s="51">
        <f t="shared" si="0"/>
        <v>4.666666666666667</v>
      </c>
      <c r="B152" s="51">
        <f t="shared" si="1"/>
        <v>566.3339220437125</v>
      </c>
      <c r="C152" s="51">
        <f t="shared" si="8"/>
        <v>564.3562474222165</v>
      </c>
      <c r="D152" s="81" t="str">
        <f t="shared" si="2"/>
        <v>VALIDO</v>
      </c>
      <c r="K152" s="3">
        <v>280</v>
      </c>
      <c r="L152" s="72">
        <f t="shared" si="3"/>
        <v>564.3562474222165</v>
      </c>
      <c r="M152" s="65">
        <f t="shared" si="4"/>
        <v>13214.081054220582</v>
      </c>
      <c r="N152" s="65">
        <f t="shared" si="5"/>
        <v>49.44186553740053</v>
      </c>
      <c r="O152" s="65">
        <f t="shared" si="6"/>
        <v>13263.522919757983</v>
      </c>
      <c r="P152" s="72">
        <f t="shared" si="7"/>
        <v>2.635939354763535</v>
      </c>
    </row>
    <row r="153" spans="1:16" ht="15" hidden="1" outlineLevel="1">
      <c r="A153" s="51">
        <f t="shared" si="0"/>
        <v>4.75</v>
      </c>
      <c r="B153" s="51">
        <f t="shared" si="1"/>
        <v>568.9172894241422</v>
      </c>
      <c r="C153" s="51">
        <f t="shared" si="8"/>
        <v>566.99218677698</v>
      </c>
      <c r="D153" s="81" t="str">
        <f t="shared" si="2"/>
        <v>VALIDO</v>
      </c>
      <c r="K153" s="3">
        <v>285</v>
      </c>
      <c r="L153" s="72">
        <f t="shared" si="3"/>
        <v>566.99218677698</v>
      </c>
      <c r="M153" s="65">
        <f t="shared" si="4"/>
        <v>12983.30860609819</v>
      </c>
      <c r="N153" s="65">
        <f t="shared" si="5"/>
        <v>48.12756617905336</v>
      </c>
      <c r="O153" s="65">
        <f t="shared" si="6"/>
        <v>13031.436172277243</v>
      </c>
      <c r="P153" s="72">
        <f t="shared" si="7"/>
        <v>2.5898153652997538</v>
      </c>
    </row>
    <row r="154" spans="1:16" ht="15" hidden="1" outlineLevel="1">
      <c r="A154" s="51">
        <f t="shared" si="0"/>
        <v>4.833333333333333</v>
      </c>
      <c r="B154" s="51">
        <f t="shared" si="1"/>
        <v>571.4568688021395</v>
      </c>
      <c r="C154" s="51">
        <f t="shared" si="8"/>
        <v>569.5820021422797</v>
      </c>
      <c r="D154" s="81" t="str">
        <f t="shared" si="2"/>
        <v>VALIDO</v>
      </c>
      <c r="K154" s="3">
        <v>290</v>
      </c>
      <c r="L154" s="72">
        <f t="shared" si="3"/>
        <v>569.5820021422797</v>
      </c>
      <c r="M154" s="65">
        <f t="shared" si="4"/>
        <v>12760.546014625696</v>
      </c>
      <c r="N154" s="65">
        <f t="shared" si="5"/>
        <v>46.87166649649441</v>
      </c>
      <c r="O154" s="65">
        <f t="shared" si="6"/>
        <v>12807.41768112219</v>
      </c>
      <c r="P154" s="72">
        <f t="shared" si="7"/>
        <v>2.545294828742251</v>
      </c>
    </row>
    <row r="155" spans="1:16" ht="15" hidden="1" outlineLevel="1">
      <c r="A155" s="51">
        <f t="shared" si="0"/>
        <v>4.916666666666667</v>
      </c>
      <c r="B155" s="51">
        <f t="shared" si="1"/>
        <v>573.9541198808918</v>
      </c>
      <c r="C155" s="51">
        <f t="shared" si="8"/>
        <v>572.127296971022</v>
      </c>
      <c r="D155" s="81" t="str">
        <f t="shared" si="2"/>
        <v>VALIDO</v>
      </c>
      <c r="K155" s="3">
        <v>295</v>
      </c>
      <c r="L155" s="72">
        <f t="shared" si="3"/>
        <v>572.127296971022</v>
      </c>
      <c r="M155" s="65">
        <f t="shared" si="4"/>
        <v>12545.37913866979</v>
      </c>
      <c r="N155" s="65">
        <f t="shared" si="5"/>
        <v>45.67057274674369</v>
      </c>
      <c r="O155" s="65">
        <f t="shared" si="6"/>
        <v>12591.049711416534</v>
      </c>
      <c r="P155" s="72">
        <f t="shared" si="7"/>
        <v>2.502294726136945</v>
      </c>
    </row>
    <row r="156" spans="1:16" ht="15" collapsed="1">
      <c r="A156" s="51">
        <f t="shared" si="0"/>
        <v>5</v>
      </c>
      <c r="B156" s="51">
        <f t="shared" si="1"/>
        <v>576.4104305683087</v>
      </c>
      <c r="C156" s="51">
        <f t="shared" si="8"/>
        <v>574.629591697159</v>
      </c>
      <c r="D156" s="81" t="str">
        <f t="shared" si="2"/>
        <v>VALIDO</v>
      </c>
      <c r="K156" s="3">
        <v>300</v>
      </c>
      <c r="L156" s="72">
        <f t="shared" si="3"/>
        <v>574.629591697159</v>
      </c>
      <c r="M156" s="65">
        <f t="shared" si="4"/>
        <v>12337.42218243025</v>
      </c>
      <c r="N156" s="65">
        <f t="shared" si="5"/>
        <v>44.5209717787435</v>
      </c>
      <c r="O156" s="65">
        <f t="shared" si="6"/>
        <v>12381.943154208993</v>
      </c>
      <c r="P156" s="72">
        <f t="shared" si="7"/>
        <v>2.4607377275312894</v>
      </c>
    </row>
    <row r="157" spans="1:16" ht="15" hidden="1" outlineLevel="2">
      <c r="A157" s="51">
        <f t="shared" si="0"/>
        <v>5.083333333333333</v>
      </c>
      <c r="B157" s="51">
        <f t="shared" si="1"/>
        <v>578.8271216094959</v>
      </c>
      <c r="C157" s="51">
        <f t="shared" si="8"/>
        <v>577.0903294246903</v>
      </c>
      <c r="D157" s="81" t="str">
        <f t="shared" si="2"/>
        <v>VALIDO</v>
      </c>
      <c r="K157" s="3">
        <v>305</v>
      </c>
      <c r="L157" s="72">
        <f t="shared" si="3"/>
        <v>577.0903294246903</v>
      </c>
      <c r="M157" s="65">
        <f t="shared" si="4"/>
        <v>12136.31528816415</v>
      </c>
      <c r="N157" s="65">
        <f t="shared" si="5"/>
        <v>43.41980462014021</v>
      </c>
      <c r="O157" s="65">
        <f t="shared" si="6"/>
        <v>12179.73509278429</v>
      </c>
      <c r="P157" s="72">
        <f t="shared" si="7"/>
        <v>2.4205517083126833</v>
      </c>
    </row>
    <row r="158" spans="1:16" ht="15" hidden="1" outlineLevel="2">
      <c r="A158" s="51">
        <f t="shared" si="0"/>
        <v>5.166666666666667</v>
      </c>
      <c r="B158" s="51">
        <f t="shared" si="1"/>
        <v>581.2054508515216</v>
      </c>
      <c r="C158" s="51">
        <f t="shared" si="8"/>
        <v>579.510881133003</v>
      </c>
      <c r="D158" s="81" t="str">
        <f t="shared" si="2"/>
        <v>VALIDO</v>
      </c>
      <c r="K158" s="3">
        <v>310</v>
      </c>
      <c r="L158" s="72">
        <f t="shared" si="3"/>
        <v>579.510881133003</v>
      </c>
      <c r="M158" s="65">
        <f t="shared" si="4"/>
        <v>11941.72237241435</v>
      </c>
      <c r="N158" s="65">
        <f t="shared" si="5"/>
        <v>42.364242962966614</v>
      </c>
      <c r="O158" s="65">
        <f t="shared" si="6"/>
        <v>11984.086615377317</v>
      </c>
      <c r="P158" s="72">
        <f t="shared" si="7"/>
        <v>2.381669314516057</v>
      </c>
    </row>
    <row r="159" spans="1:16" ht="15" hidden="1" outlineLevel="2">
      <c r="A159" s="51">
        <f t="shared" si="0"/>
        <v>5.25</v>
      </c>
      <c r="B159" s="51">
        <f t="shared" si="1"/>
        <v>583.5466171749573</v>
      </c>
      <c r="C159" s="51">
        <f t="shared" si="8"/>
        <v>581.892550447519</v>
      </c>
      <c r="D159" s="81" t="str">
        <f t="shared" si="2"/>
        <v>VALIDO</v>
      </c>
      <c r="K159" s="3">
        <v>315</v>
      </c>
      <c r="L159" s="72">
        <f t="shared" si="3"/>
        <v>581.892550447519</v>
      </c>
      <c r="M159" s="65">
        <f t="shared" si="4"/>
        <v>11753.329177222102</v>
      </c>
      <c r="N159" s="65">
        <f t="shared" si="5"/>
        <v>41.351668185956214</v>
      </c>
      <c r="O159" s="65">
        <f t="shared" si="6"/>
        <v>11794.680845408058</v>
      </c>
      <c r="P159" s="72">
        <f t="shared" si="7"/>
        <v>2.3440275713606598</v>
      </c>
    </row>
    <row r="160" spans="1:16" ht="15" hidden="1" outlineLevel="2">
      <c r="A160" s="51">
        <f aca="true" t="shared" si="9" ref="A160:A223">K160/60</f>
        <v>5.333333333333333</v>
      </c>
      <c r="B160" s="51">
        <f aca="true" t="shared" si="10" ref="B160:B223">20+345*(LOG(8*A160+1))</f>
        <v>585.8517641229552</v>
      </c>
      <c r="C160" s="51">
        <f t="shared" si="8"/>
        <v>584.2365780188798</v>
      </c>
      <c r="D160" s="81" t="str">
        <f aca="true" t="shared" si="11" ref="D160:D223">IF(C160&lt;$E$38,"VALIDO","NO VALIDO")</f>
        <v>VALIDO</v>
      </c>
      <c r="K160" s="3">
        <v>320</v>
      </c>
      <c r="L160" s="72">
        <f aca="true" t="shared" si="12" ref="L160:L223">IF(C160&lt;$E$38,C160,"NO VALIDO")</f>
        <v>584.2365780188798</v>
      </c>
      <c r="M160" s="65">
        <f aca="true" t="shared" si="13" ref="M160:M223">$D$92*$E$92*$F$92*$G$92*((B160+273)^4-(C160+273)^4)</f>
        <v>11570.841511591825</v>
      </c>
      <c r="N160" s="65">
        <f aca="true" t="shared" si="14" ref="N160:N223">$H$92*(B160-C160)</f>
        <v>40.37965260188514</v>
      </c>
      <c r="O160" s="65">
        <f aca="true" t="shared" si="15" ref="O160:O223">M160+N160</f>
        <v>11611.22116419371</v>
      </c>
      <c r="P160" s="72">
        <f aca="true" t="shared" si="16" ref="P160:P223">IF(O160&gt;0,$B$94*O160*5,0)</f>
        <v>2.307567530038991</v>
      </c>
    </row>
    <row r="161" spans="1:16" ht="15" hidden="1" outlineLevel="2">
      <c r="A161" s="51">
        <f t="shared" si="9"/>
        <v>5.416666666666667</v>
      </c>
      <c r="B161" s="51">
        <f t="shared" si="10"/>
        <v>588.1219832553611</v>
      </c>
      <c r="C161" s="51">
        <f aca="true" t="shared" si="17" ref="C161:C224">C160+P160</f>
        <v>586.5441455489188</v>
      </c>
      <c r="D161" s="81" t="str">
        <f t="shared" si="11"/>
        <v>VALIDO</v>
      </c>
      <c r="K161" s="3">
        <v>325</v>
      </c>
      <c r="L161" s="72">
        <f t="shared" si="12"/>
        <v>586.5441455489188</v>
      </c>
      <c r="M161" s="65">
        <f t="shared" si="13"/>
        <v>11393.983661682134</v>
      </c>
      <c r="N161" s="65">
        <f t="shared" si="14"/>
        <v>39.4459426610581</v>
      </c>
      <c r="O161" s="65">
        <f t="shared" si="15"/>
        <v>11433.429604343191</v>
      </c>
      <c r="P161" s="72">
        <f t="shared" si="16"/>
        <v>2.2722339484264724</v>
      </c>
    </row>
    <row r="162" spans="1:16" ht="15" hidden="1" outlineLevel="2">
      <c r="A162" s="51">
        <f t="shared" si="9"/>
        <v>5.5</v>
      </c>
      <c r="B162" s="51">
        <f t="shared" si="10"/>
        <v>590.3583172524936</v>
      </c>
      <c r="C162" s="51">
        <f t="shared" si="17"/>
        <v>588.8163794973452</v>
      </c>
      <c r="D162" s="81" t="str">
        <f t="shared" si="11"/>
        <v>VALIDO</v>
      </c>
      <c r="K162" s="3">
        <v>330</v>
      </c>
      <c r="L162" s="72">
        <f t="shared" si="12"/>
        <v>588.8163794973452</v>
      </c>
      <c r="M162" s="65">
        <f t="shared" si="13"/>
        <v>11222.496951027984</v>
      </c>
      <c r="N162" s="65">
        <f t="shared" si="14"/>
        <v>38.54844387871026</v>
      </c>
      <c r="O162" s="65">
        <f t="shared" si="15"/>
        <v>11261.045394906694</v>
      </c>
      <c r="P162" s="72">
        <f t="shared" si="16"/>
        <v>2.237975001950301</v>
      </c>
    </row>
    <row r="163" spans="1:16" ht="15" hidden="1" outlineLevel="2">
      <c r="A163" s="51">
        <f t="shared" si="9"/>
        <v>5.583333333333333</v>
      </c>
      <c r="B163" s="51">
        <f t="shared" si="10"/>
        <v>592.5617627906768</v>
      </c>
      <c r="C163" s="51">
        <f t="shared" si="17"/>
        <v>591.0543544992955</v>
      </c>
      <c r="D163" s="81" t="str">
        <f t="shared" si="11"/>
        <v>VALIDO</v>
      </c>
      <c r="K163" s="3">
        <v>335</v>
      </c>
      <c r="L163" s="72">
        <f t="shared" si="12"/>
        <v>591.0543544992955</v>
      </c>
      <c r="M163" s="65">
        <f t="shared" si="13"/>
        <v>11056.138434350574</v>
      </c>
      <c r="N163" s="65">
        <f t="shared" si="14"/>
        <v>37.685207284530975</v>
      </c>
      <c r="O163" s="65">
        <f t="shared" si="15"/>
        <v>11093.823641635105</v>
      </c>
      <c r="P163" s="72">
        <f t="shared" si="16"/>
        <v>2.2047420213095</v>
      </c>
    </row>
    <row r="164" spans="1:16" ht="15" hidden="1" outlineLevel="2">
      <c r="A164" s="51">
        <f t="shared" si="9"/>
        <v>5.666666666666667</v>
      </c>
      <c r="B164" s="51">
        <f t="shared" si="10"/>
        <v>594.7332732093793</v>
      </c>
      <c r="C164" s="51">
        <f t="shared" si="17"/>
        <v>593.259096520605</v>
      </c>
      <c r="D164" s="81" t="str">
        <f t="shared" si="11"/>
        <v>VALIDO</v>
      </c>
      <c r="K164" s="3">
        <v>340</v>
      </c>
      <c r="L164" s="72">
        <f t="shared" si="12"/>
        <v>593.259096520605</v>
      </c>
      <c r="M164" s="65">
        <f t="shared" si="13"/>
        <v>10894.679710644908</v>
      </c>
      <c r="N164" s="65">
        <f t="shared" si="14"/>
        <v>36.854417219356606</v>
      </c>
      <c r="O164" s="65">
        <f t="shared" si="15"/>
        <v>10931.534127864265</v>
      </c>
      <c r="P164" s="72">
        <f t="shared" si="16"/>
        <v>2.172489254167465</v>
      </c>
    </row>
    <row r="165" spans="1:16" ht="15" hidden="1" outlineLevel="2">
      <c r="A165" s="51">
        <f t="shared" si="9"/>
        <v>5.75</v>
      </c>
      <c r="B165" s="51">
        <f t="shared" si="10"/>
        <v>596.8737609878225</v>
      </c>
      <c r="C165" s="51">
        <f t="shared" si="17"/>
        <v>595.4315857747724</v>
      </c>
      <c r="D165" s="81" t="str">
        <f t="shared" si="11"/>
        <v>VALIDO</v>
      </c>
      <c r="K165" s="3">
        <v>345</v>
      </c>
      <c r="L165" s="72">
        <f t="shared" si="12"/>
        <v>595.4315857747724</v>
      </c>
      <c r="M165" s="65">
        <f t="shared" si="13"/>
        <v>10737.905842899618</v>
      </c>
      <c r="N165" s="65">
        <f t="shared" si="14"/>
        <v>36.05438032625159</v>
      </c>
      <c r="O165" s="65">
        <f t="shared" si="15"/>
        <v>10773.96022322587</v>
      </c>
      <c r="P165" s="72">
        <f t="shared" si="16"/>
        <v>2.1411736482735457</v>
      </c>
    </row>
    <row r="166" spans="1:16" ht="15" hidden="1" outlineLevel="2">
      <c r="A166" s="51">
        <f t="shared" si="9"/>
        <v>5.833333333333333</v>
      </c>
      <c r="B166" s="51">
        <f t="shared" si="10"/>
        <v>598.9841000471628</v>
      </c>
      <c r="C166" s="51">
        <f t="shared" si="17"/>
        <v>597.572759423046</v>
      </c>
      <c r="D166" s="81" t="str">
        <f t="shared" si="11"/>
        <v>VALIDO</v>
      </c>
      <c r="K166" s="3">
        <v>350</v>
      </c>
      <c r="L166" s="72">
        <f t="shared" si="12"/>
        <v>597.572759423046</v>
      </c>
      <c r="M166" s="65">
        <f t="shared" si="13"/>
        <v>10585.614373400622</v>
      </c>
      <c r="N166" s="65">
        <f t="shared" si="14"/>
        <v>35.28351560291867</v>
      </c>
      <c r="O166" s="65">
        <f t="shared" si="15"/>
        <v>10620.89788900354</v>
      </c>
      <c r="P166" s="72">
        <f t="shared" si="16"/>
        <v>2.1107546537914996</v>
      </c>
    </row>
    <row r="167" spans="1:16" ht="15" hidden="1" outlineLevel="2">
      <c r="A167" s="51">
        <f t="shared" si="9"/>
        <v>5.916666666666667</v>
      </c>
      <c r="B167" s="51">
        <f t="shared" si="10"/>
        <v>601.0651278927828</v>
      </c>
      <c r="C167" s="51">
        <f t="shared" si="17"/>
        <v>599.6835140768375</v>
      </c>
      <c r="D167" s="81" t="str">
        <f t="shared" si="11"/>
        <v>VALIDO</v>
      </c>
      <c r="K167" s="3">
        <v>355</v>
      </c>
      <c r="L167" s="72">
        <f t="shared" si="12"/>
        <v>599.6835140768375</v>
      </c>
      <c r="M167" s="65">
        <f t="shared" si="13"/>
        <v>10437.614424777255</v>
      </c>
      <c r="N167" s="65">
        <f t="shared" si="14"/>
        <v>34.540345398633576</v>
      </c>
      <c r="O167" s="65">
        <f t="shared" si="15"/>
        <v>10472.154770175888</v>
      </c>
      <c r="P167" s="72">
        <f t="shared" si="16"/>
        <v>2.0811940428557723</v>
      </c>
    </row>
    <row r="168" spans="1:16" ht="15" collapsed="1">
      <c r="A168" s="51">
        <f t="shared" si="9"/>
        <v>6</v>
      </c>
      <c r="B168" s="51">
        <f t="shared" si="10"/>
        <v>603.1176476098371</v>
      </c>
      <c r="C168" s="51">
        <f t="shared" si="17"/>
        <v>601.7647081196933</v>
      </c>
      <c r="D168" s="81" t="str">
        <f t="shared" si="11"/>
        <v>VALIDO</v>
      </c>
      <c r="K168" s="3">
        <v>360</v>
      </c>
      <c r="L168" s="72">
        <f t="shared" si="12"/>
        <v>601.7647081196933</v>
      </c>
      <c r="M168" s="65">
        <f t="shared" si="13"/>
        <v>10293.725878186931</v>
      </c>
      <c r="N168" s="65">
        <f t="shared" si="14"/>
        <v>33.82348725359634</v>
      </c>
      <c r="O168" s="65">
        <f t="shared" si="15"/>
        <v>10327.549365440527</v>
      </c>
      <c r="P168" s="72">
        <f t="shared" si="16"/>
        <v>2.052455744625395</v>
      </c>
    </row>
    <row r="169" spans="1:16" ht="15" hidden="1" outlineLevel="1">
      <c r="A169" s="51">
        <f t="shared" si="9"/>
        <v>6.083333333333333</v>
      </c>
      <c r="B169" s="51">
        <f t="shared" si="10"/>
        <v>605.1424297239511</v>
      </c>
      <c r="C169" s="51">
        <f t="shared" si="17"/>
        <v>603.8171638643187</v>
      </c>
      <c r="D169" s="81" t="str">
        <f t="shared" si="11"/>
        <v>VALIDO</v>
      </c>
      <c r="K169" s="3">
        <v>365</v>
      </c>
      <c r="L169" s="72">
        <f t="shared" si="12"/>
        <v>603.8171638643187</v>
      </c>
      <c r="M169" s="65">
        <f t="shared" si="13"/>
        <v>10153.77862096628</v>
      </c>
      <c r="N169" s="65">
        <f t="shared" si="14"/>
        <v>33.131646490809885</v>
      </c>
      <c r="O169" s="65">
        <f t="shared" si="15"/>
        <v>10186.910267457091</v>
      </c>
      <c r="P169" s="72">
        <f t="shared" si="16"/>
        <v>2.024505694292934</v>
      </c>
    </row>
    <row r="170" spans="1:16" ht="15" hidden="1" outlineLevel="1">
      <c r="A170" s="51">
        <f t="shared" si="9"/>
        <v>6.166666666666667</v>
      </c>
      <c r="B170" s="51">
        <f t="shared" si="10"/>
        <v>607.1402139378599</v>
      </c>
      <c r="C170" s="51">
        <f t="shared" si="17"/>
        <v>605.8416695586116</v>
      </c>
      <c r="D170" s="81" t="str">
        <f t="shared" si="11"/>
        <v>VALIDO</v>
      </c>
      <c r="K170" s="3">
        <v>370</v>
      </c>
      <c r="L170" s="72">
        <f t="shared" si="12"/>
        <v>605.8416695586116</v>
      </c>
      <c r="M170" s="65">
        <f t="shared" si="13"/>
        <v>10017.61185690597</v>
      </c>
      <c r="N170" s="65">
        <f t="shared" si="14"/>
        <v>32.46360948120923</v>
      </c>
      <c r="O170" s="65">
        <f t="shared" si="15"/>
        <v>10050.07546638718</v>
      </c>
      <c r="P170" s="72">
        <f t="shared" si="16"/>
        <v>1.997311694672809</v>
      </c>
    </row>
    <row r="171" spans="1:16" ht="15" hidden="1" outlineLevel="1">
      <c r="A171" s="51">
        <f t="shared" si="9"/>
        <v>6.25</v>
      </c>
      <c r="B171" s="51">
        <f t="shared" si="10"/>
        <v>609.111710753788</v>
      </c>
      <c r="C171" s="51">
        <f t="shared" si="17"/>
        <v>607.8389812532844</v>
      </c>
      <c r="D171" s="81" t="str">
        <f t="shared" si="11"/>
        <v>VALIDO</v>
      </c>
      <c r="K171" s="3">
        <v>375</v>
      </c>
      <c r="L171" s="72">
        <f t="shared" si="12"/>
        <v>607.8389812532844</v>
      </c>
      <c r="M171" s="65">
        <f t="shared" si="13"/>
        <v>9885.073473215134</v>
      </c>
      <c r="N171" s="65">
        <f t="shared" si="14"/>
        <v>31.81823751259003</v>
      </c>
      <c r="O171" s="65">
        <f t="shared" si="15"/>
        <v>9916.891710727725</v>
      </c>
      <c r="P171" s="72">
        <f t="shared" si="16"/>
        <v>1.9708432891758798</v>
      </c>
    </row>
    <row r="172" spans="1:16" ht="15" hidden="1" outlineLevel="1">
      <c r="A172" s="51">
        <f t="shared" si="9"/>
        <v>6.333333333333333</v>
      </c>
      <c r="B172" s="51">
        <f t="shared" si="10"/>
        <v>611.057602990467</v>
      </c>
      <c r="C172" s="51">
        <f t="shared" si="17"/>
        <v>609.8098245424602</v>
      </c>
      <c r="D172" s="81" t="str">
        <f t="shared" si="11"/>
        <v>VALIDO</v>
      </c>
      <c r="K172" s="3">
        <v>380</v>
      </c>
      <c r="L172" s="72">
        <f t="shared" si="12"/>
        <v>609.8098245424602</v>
      </c>
      <c r="M172" s="65">
        <f t="shared" si="13"/>
        <v>9756.019458647314</v>
      </c>
      <c r="N172" s="65">
        <f t="shared" si="14"/>
        <v>31.1944612001696</v>
      </c>
      <c r="O172" s="65">
        <f t="shared" si="15"/>
        <v>9787.213919847483</v>
      </c>
      <c r="P172" s="72">
        <f t="shared" si="16"/>
        <v>1.945071645059306</v>
      </c>
    </row>
    <row r="173" spans="1:16" ht="15" hidden="1" outlineLevel="1">
      <c r="A173" s="51">
        <f t="shared" si="9"/>
        <v>6.416666666666667</v>
      </c>
      <c r="B173" s="51">
        <f t="shared" si="10"/>
        <v>612.9785472029022</v>
      </c>
      <c r="C173" s="51">
        <f t="shared" si="17"/>
        <v>611.7548961875195</v>
      </c>
      <c r="D173" s="81" t="str">
        <f t="shared" si="11"/>
        <v>VALIDO</v>
      </c>
      <c r="K173" s="3">
        <v>385</v>
      </c>
      <c r="L173" s="72">
        <f t="shared" si="12"/>
        <v>611.7548961875195</v>
      </c>
      <c r="M173" s="65">
        <f t="shared" si="13"/>
        <v>9630.313368115627</v>
      </c>
      <c r="N173" s="65">
        <f t="shared" si="14"/>
        <v>30.591275384566075</v>
      </c>
      <c r="O173" s="65">
        <f t="shared" si="15"/>
        <v>9660.904643500193</v>
      </c>
      <c r="P173" s="72">
        <f t="shared" si="16"/>
        <v>1.9199694460123575</v>
      </c>
    </row>
    <row r="174" spans="1:16" ht="15" hidden="1" outlineLevel="1">
      <c r="A174" s="51">
        <f t="shared" si="9"/>
        <v>6.5</v>
      </c>
      <c r="B174" s="51">
        <f t="shared" si="10"/>
        <v>614.8751750122722</v>
      </c>
      <c r="C174" s="51">
        <f t="shared" si="17"/>
        <v>613.6748656335319</v>
      </c>
      <c r="D174" s="81" t="str">
        <f t="shared" si="11"/>
        <v>VALIDO</v>
      </c>
      <c r="K174" s="3">
        <v>390</v>
      </c>
      <c r="L174" s="72">
        <f t="shared" si="12"/>
        <v>613.6748656335319</v>
      </c>
      <c r="M174" s="65">
        <f t="shared" si="13"/>
        <v>9507.82582943287</v>
      </c>
      <c r="N174" s="65">
        <f t="shared" si="14"/>
        <v>30.00773446850644</v>
      </c>
      <c r="O174" s="65">
        <f t="shared" si="15"/>
        <v>9537.833563901377</v>
      </c>
      <c r="P174" s="72">
        <f t="shared" si="16"/>
        <v>1.8955107932011575</v>
      </c>
    </row>
    <row r="175" spans="1:16" ht="15" hidden="1" outlineLevel="1">
      <c r="A175" s="51">
        <f t="shared" si="9"/>
        <v>6.583333333333333</v>
      </c>
      <c r="B175" s="51">
        <f t="shared" si="10"/>
        <v>616.7480943527046</v>
      </c>
      <c r="C175" s="51">
        <f t="shared" si="17"/>
        <v>615.5703764267331</v>
      </c>
      <c r="D175" s="81" t="str">
        <f t="shared" si="11"/>
        <v>VALIDO</v>
      </c>
      <c r="K175" s="3">
        <v>395</v>
      </c>
      <c r="L175" s="72">
        <f t="shared" si="12"/>
        <v>615.5703764267331</v>
      </c>
      <c r="M175" s="65">
        <f t="shared" si="13"/>
        <v>9388.434088366</v>
      </c>
      <c r="N175" s="65">
        <f t="shared" si="14"/>
        <v>29.442948149286963</v>
      </c>
      <c r="O175" s="65">
        <f t="shared" si="15"/>
        <v>9417.877036515287</v>
      </c>
      <c r="P175" s="72">
        <f t="shared" si="16"/>
        <v>1.871671114006519</v>
      </c>
    </row>
    <row r="176" spans="1:16" ht="15" hidden="1" outlineLevel="1">
      <c r="A176" s="51">
        <f t="shared" si="9"/>
        <v>6.666666666666667</v>
      </c>
      <c r="B176" s="51">
        <f t="shared" si="10"/>
        <v>618.5978906410819</v>
      </c>
      <c r="C176" s="51">
        <f t="shared" si="17"/>
        <v>617.4420475407396</v>
      </c>
      <c r="D176" s="81" t="str">
        <f t="shared" si="11"/>
        <v>VALIDO</v>
      </c>
      <c r="K176" s="3">
        <v>400</v>
      </c>
      <c r="L176" s="72">
        <f t="shared" si="12"/>
        <v>617.4420475407396</v>
      </c>
      <c r="M176" s="65">
        <f t="shared" si="13"/>
        <v>9272.021588511087</v>
      </c>
      <c r="N176" s="65">
        <f t="shared" si="14"/>
        <v>28.896077508557028</v>
      </c>
      <c r="O176" s="65">
        <f t="shared" si="15"/>
        <v>9300.917666019643</v>
      </c>
      <c r="P176" s="72">
        <f t="shared" si="16"/>
        <v>1.848427077752879</v>
      </c>
    </row>
    <row r="177" spans="1:16" ht="15" hidden="1" outlineLevel="1">
      <c r="A177" s="51">
        <f t="shared" si="9"/>
        <v>6.75</v>
      </c>
      <c r="B177" s="51">
        <f t="shared" si="10"/>
        <v>620.4251278755141</v>
      </c>
      <c r="C177" s="51">
        <f t="shared" si="17"/>
        <v>619.2904746184925</v>
      </c>
      <c r="D177" s="81" t="str">
        <f t="shared" si="11"/>
        <v>VALIDO</v>
      </c>
      <c r="K177" s="3">
        <v>405</v>
      </c>
      <c r="L177" s="72">
        <f t="shared" si="12"/>
        <v>619.2904746184925</v>
      </c>
      <c r="M177" s="65">
        <f t="shared" si="13"/>
        <v>9158.47758301111</v>
      </c>
      <c r="N177" s="65">
        <f t="shared" si="14"/>
        <v>28.366331425542057</v>
      </c>
      <c r="O177" s="65">
        <f t="shared" si="15"/>
        <v>9186.843914436653</v>
      </c>
      <c r="P177" s="72">
        <f t="shared" si="16"/>
        <v>1.825756517829829</v>
      </c>
    </row>
    <row r="178" spans="1:16" ht="15" hidden="1" outlineLevel="1">
      <c r="A178" s="51">
        <f t="shared" si="9"/>
        <v>6.833333333333333</v>
      </c>
      <c r="B178" s="51">
        <f t="shared" si="10"/>
        <v>622.2303496676327</v>
      </c>
      <c r="C178" s="51">
        <f t="shared" si="17"/>
        <v>621.1162311363223</v>
      </c>
      <c r="D178" s="81" t="str">
        <f t="shared" si="11"/>
        <v>VALIDO</v>
      </c>
      <c r="K178" s="3">
        <v>410</v>
      </c>
      <c r="L178" s="72">
        <f t="shared" si="12"/>
        <v>621.1162311363223</v>
      </c>
      <c r="M178" s="65">
        <f t="shared" si="13"/>
        <v>9047.696775159171</v>
      </c>
      <c r="N178" s="65">
        <f t="shared" si="14"/>
        <v>27.8529632827599</v>
      </c>
      <c r="O178" s="65">
        <f t="shared" si="15"/>
        <v>9075.54973844193</v>
      </c>
      <c r="P178" s="72">
        <f t="shared" si="16"/>
        <v>1.8036383596123424</v>
      </c>
    </row>
    <row r="179" spans="1:16" ht="15" hidden="1" outlineLevel="1">
      <c r="A179" s="51">
        <f t="shared" si="9"/>
        <v>6.916666666666667</v>
      </c>
      <c r="B179" s="51">
        <f t="shared" si="10"/>
        <v>624.0140802134338</v>
      </c>
      <c r="C179" s="51">
        <f t="shared" si="17"/>
        <v>622.9198694959347</v>
      </c>
      <c r="D179" s="81" t="str">
        <f t="shared" si="11"/>
        <v>VALIDO</v>
      </c>
      <c r="K179" s="3">
        <v>415</v>
      </c>
      <c r="L179" s="72">
        <f t="shared" si="12"/>
        <v>622.9198694959347</v>
      </c>
      <c r="M179" s="65">
        <f t="shared" si="13"/>
        <v>8939.578985580136</v>
      </c>
      <c r="N179" s="65">
        <f t="shared" si="14"/>
        <v>27.35526793747738</v>
      </c>
      <c r="O179" s="65">
        <f t="shared" si="15"/>
        <v>8966.934253517613</v>
      </c>
      <c r="P179" s="72">
        <f t="shared" si="16"/>
        <v>1.7820525537159133</v>
      </c>
    </row>
    <row r="180" spans="1:16" ht="15" collapsed="1">
      <c r="A180" s="51">
        <f t="shared" si="9"/>
        <v>7</v>
      </c>
      <c r="B180" s="51">
        <f t="shared" si="10"/>
        <v>625.7768252070096</v>
      </c>
      <c r="C180" s="51">
        <f t="shared" si="17"/>
        <v>624.7019220496505</v>
      </c>
      <c r="D180" s="81" t="str">
        <f t="shared" si="11"/>
        <v>VALIDO</v>
      </c>
      <c r="K180" s="3">
        <v>420</v>
      </c>
      <c r="L180" s="72">
        <f t="shared" si="12"/>
        <v>624.7019220496505</v>
      </c>
      <c r="M180" s="65">
        <f t="shared" si="13"/>
        <v>8834.028843547172</v>
      </c>
      <c r="N180" s="65">
        <f t="shared" si="14"/>
        <v>26.872578933975433</v>
      </c>
      <c r="O180" s="65">
        <f t="shared" si="15"/>
        <v>8860.901422481147</v>
      </c>
      <c r="P180" s="72">
        <f t="shared" si="16"/>
        <v>1.7609800140960163</v>
      </c>
    </row>
    <row r="181" spans="1:16" ht="15" hidden="1" outlineLevel="1">
      <c r="A181" s="51">
        <f t="shared" si="9"/>
        <v>7.083333333333333</v>
      </c>
      <c r="B181" s="51">
        <f t="shared" si="10"/>
        <v>627.5190727011509</v>
      </c>
      <c r="C181" s="51">
        <f t="shared" si="17"/>
        <v>626.4629020637466</v>
      </c>
      <c r="D181" s="81" t="str">
        <f t="shared" si="11"/>
        <v>VALIDO</v>
      </c>
      <c r="K181" s="3">
        <v>425</v>
      </c>
      <c r="L181" s="72">
        <f t="shared" si="12"/>
        <v>626.4629020637466</v>
      </c>
      <c r="M181" s="65">
        <f t="shared" si="13"/>
        <v>8730.955500524593</v>
      </c>
      <c r="N181" s="65">
        <f t="shared" si="14"/>
        <v>26.404265935107674</v>
      </c>
      <c r="O181" s="65">
        <f t="shared" si="15"/>
        <v>8757.3597664597</v>
      </c>
      <c r="P181" s="72">
        <f t="shared" si="16"/>
        <v>1.7404025606083195</v>
      </c>
    </row>
    <row r="182" spans="1:16" ht="15" hidden="1" outlineLevel="1">
      <c r="A182" s="51">
        <f t="shared" si="9"/>
        <v>7.166666666666667</v>
      </c>
      <c r="B182" s="51">
        <f t="shared" si="10"/>
        <v>629.241293918488</v>
      </c>
      <c r="C182" s="51">
        <f t="shared" si="17"/>
        <v>628.2033046243549</v>
      </c>
      <c r="D182" s="81" t="str">
        <f t="shared" si="11"/>
        <v>VALIDO</v>
      </c>
      <c r="K182" s="3">
        <v>430</v>
      </c>
      <c r="L182" s="72">
        <f t="shared" si="12"/>
        <v>628.2033046243549</v>
      </c>
      <c r="M182" s="65">
        <f t="shared" si="13"/>
        <v>8630.272364046416</v>
      </c>
      <c r="N182" s="65">
        <f t="shared" si="14"/>
        <v>25.94973235332816</v>
      </c>
      <c r="O182" s="65">
        <f t="shared" si="15"/>
        <v>8656.222096399744</v>
      </c>
      <c r="P182" s="72">
        <f t="shared" si="16"/>
        <v>1.7203028656499764</v>
      </c>
    </row>
    <row r="183" spans="1:16" ht="15" hidden="1" outlineLevel="1">
      <c r="A183" s="51">
        <f t="shared" si="9"/>
        <v>7.25</v>
      </c>
      <c r="B183" s="51">
        <f t="shared" si="10"/>
        <v>630.9439440165397</v>
      </c>
      <c r="C183" s="51">
        <f t="shared" si="17"/>
        <v>629.9236074900049</v>
      </c>
      <c r="D183" s="81" t="str">
        <f t="shared" si="11"/>
        <v>VALIDO</v>
      </c>
      <c r="K183" s="3">
        <v>435</v>
      </c>
      <c r="L183" s="72">
        <f t="shared" si="12"/>
        <v>629.9236074900049</v>
      </c>
      <c r="M183" s="65">
        <f t="shared" si="13"/>
        <v>8531.896850209994</v>
      </c>
      <c r="N183" s="65">
        <f t="shared" si="14"/>
        <v>25.508413163370847</v>
      </c>
      <c r="O183" s="65">
        <f t="shared" si="15"/>
        <v>8557.405263373365</v>
      </c>
      <c r="P183" s="72">
        <f t="shared" si="16"/>
        <v>1.700664404536503</v>
      </c>
    </row>
    <row r="184" spans="1:16" ht="15" hidden="1" outlineLevel="1">
      <c r="A184" s="51">
        <f t="shared" si="9"/>
        <v>7.333333333333333</v>
      </c>
      <c r="B184" s="51">
        <f t="shared" si="10"/>
        <v>632.6274628097796</v>
      </c>
      <c r="C184" s="51">
        <f t="shared" si="17"/>
        <v>631.6242718945414</v>
      </c>
      <c r="D184" s="81" t="str">
        <f t="shared" si="11"/>
        <v>VALIDO</v>
      </c>
      <c r="K184" s="3">
        <v>440</v>
      </c>
      <c r="L184" s="72">
        <f t="shared" si="12"/>
        <v>631.6242718945414</v>
      </c>
      <c r="M184" s="65">
        <f t="shared" si="13"/>
        <v>8435.750153376226</v>
      </c>
      <c r="N184" s="65">
        <f t="shared" si="14"/>
        <v>25.079772880954465</v>
      </c>
      <c r="O184" s="65">
        <f t="shared" si="15"/>
        <v>8460.82992625718</v>
      </c>
      <c r="P184" s="72">
        <f t="shared" si="16"/>
        <v>1.6814714093312177</v>
      </c>
    </row>
    <row r="185" spans="1:16" ht="15" hidden="1" outlineLevel="1">
      <c r="A185" s="51">
        <f t="shared" si="9"/>
        <v>7.416666666666667</v>
      </c>
      <c r="B185" s="51">
        <f t="shared" si="10"/>
        <v>634.2922754515852</v>
      </c>
      <c r="C185" s="51">
        <f t="shared" si="17"/>
        <v>633.3057433038726</v>
      </c>
      <c r="D185" s="81" t="str">
        <f t="shared" si="11"/>
        <v>VALIDO</v>
      </c>
      <c r="K185" s="3">
        <v>445</v>
      </c>
      <c r="L185" s="72">
        <f t="shared" si="12"/>
        <v>633.3057433038726</v>
      </c>
      <c r="M185" s="65">
        <f t="shared" si="13"/>
        <v>8341.757031581636</v>
      </c>
      <c r="N185" s="65">
        <f t="shared" si="14"/>
        <v>24.663303692813088</v>
      </c>
      <c r="O185" s="65">
        <f t="shared" si="15"/>
        <v>8366.420335274448</v>
      </c>
      <c r="P185" s="72">
        <f t="shared" si="16"/>
        <v>1.6627088258272678</v>
      </c>
    </row>
    <row r="186" spans="1:16" ht="15" hidden="1" outlineLevel="1">
      <c r="A186" s="51">
        <f t="shared" si="9"/>
        <v>7.5</v>
      </c>
      <c r="B186" s="51">
        <f t="shared" si="10"/>
        <v>635.9387930787146</v>
      </c>
      <c r="C186" s="51">
        <f t="shared" si="17"/>
        <v>634.9684521296999</v>
      </c>
      <c r="D186" s="81" t="str">
        <f t="shared" si="11"/>
        <v>VALIDO</v>
      </c>
      <c r="K186" s="3">
        <v>450</v>
      </c>
      <c r="L186" s="72">
        <f t="shared" si="12"/>
        <v>634.9684521296999</v>
      </c>
      <c r="M186" s="65">
        <f t="shared" si="13"/>
        <v>8249.845606517236</v>
      </c>
      <c r="N186" s="65">
        <f t="shared" si="14"/>
        <v>24.25852372536781</v>
      </c>
      <c r="O186" s="65">
        <f t="shared" si="15"/>
        <v>8274.104130242604</v>
      </c>
      <c r="P186" s="72">
        <f t="shared" si="16"/>
        <v>1.6443622734521544</v>
      </c>
    </row>
    <row r="187" spans="1:16" ht="15" hidden="1" outlineLevel="1">
      <c r="A187" s="51">
        <f t="shared" si="9"/>
        <v>7.583333333333333</v>
      </c>
      <c r="B187" s="51">
        <f t="shared" si="10"/>
        <v>637.5674134207562</v>
      </c>
      <c r="C187" s="51">
        <f t="shared" si="17"/>
        <v>636.6128144031521</v>
      </c>
      <c r="D187" s="81" t="str">
        <f t="shared" si="11"/>
        <v>VALIDO</v>
      </c>
      <c r="K187" s="3">
        <v>455</v>
      </c>
      <c r="L187" s="72">
        <f t="shared" si="12"/>
        <v>636.6128144031521</v>
      </c>
      <c r="M187" s="65">
        <f t="shared" si="13"/>
        <v>8159.947176854213</v>
      </c>
      <c r="N187" s="65">
        <f t="shared" si="14"/>
        <v>23.8649754401024</v>
      </c>
      <c r="O187" s="65">
        <f t="shared" si="15"/>
        <v>8183.812152294315</v>
      </c>
      <c r="P187" s="72">
        <f t="shared" si="16"/>
        <v>1.6264180078499293</v>
      </c>
    </row>
    <row r="188" spans="1:16" ht="15" hidden="1" outlineLevel="1">
      <c r="A188" s="51">
        <f t="shared" si="9"/>
        <v>7.666666666666667</v>
      </c>
      <c r="B188" s="51">
        <f t="shared" si="10"/>
        <v>639.1785213768086</v>
      </c>
      <c r="C188" s="51">
        <f t="shared" si="17"/>
        <v>638.239232411002</v>
      </c>
      <c r="D188" s="81" t="str">
        <f t="shared" si="11"/>
        <v>VALIDO</v>
      </c>
      <c r="K188" s="3">
        <v>460</v>
      </c>
      <c r="L188" s="72">
        <f t="shared" si="12"/>
        <v>638.239232411002</v>
      </c>
      <c r="M188" s="65">
        <f t="shared" si="13"/>
        <v>8071.996043927082</v>
      </c>
      <c r="N188" s="65">
        <f t="shared" si="14"/>
        <v>23.482224145163855</v>
      </c>
      <c r="O188" s="65">
        <f t="shared" si="15"/>
        <v>8095.478268072246</v>
      </c>
      <c r="P188" s="72">
        <f t="shared" si="16"/>
        <v>1.6088628859423684</v>
      </c>
    </row>
    <row r="189" spans="1:16" ht="15" hidden="1" outlineLevel="1">
      <c r="A189" s="51">
        <f t="shared" si="9"/>
        <v>7.75</v>
      </c>
      <c r="B189" s="51">
        <f t="shared" si="10"/>
        <v>640.7724895614857</v>
      </c>
      <c r="C189" s="51">
        <f t="shared" si="17"/>
        <v>639.8480952969444</v>
      </c>
      <c r="D189" s="81" t="str">
        <f t="shared" si="11"/>
        <v>VALIDO</v>
      </c>
      <c r="K189" s="3">
        <v>465</v>
      </c>
      <c r="L189" s="72">
        <f t="shared" si="12"/>
        <v>639.8480952969444</v>
      </c>
      <c r="M189" s="65">
        <f t="shared" si="13"/>
        <v>7985.929348817045</v>
      </c>
      <c r="N189" s="65">
        <f t="shared" si="14"/>
        <v>23.109856613532997</v>
      </c>
      <c r="O189" s="65">
        <f t="shared" si="15"/>
        <v>8009.0392054305785</v>
      </c>
      <c r="P189" s="72">
        <f t="shared" si="16"/>
        <v>1.5916843332769506</v>
      </c>
    </row>
    <row r="190" spans="1:16" ht="15" hidden="1" outlineLevel="1">
      <c r="A190" s="51">
        <f t="shared" si="9"/>
        <v>7.833333333333333</v>
      </c>
      <c r="B190" s="51">
        <f t="shared" si="10"/>
        <v>642.3496788221825</v>
      </c>
      <c r="C190" s="51">
        <f t="shared" si="17"/>
        <v>641.4397796302213</v>
      </c>
      <c r="D190" s="81" t="str">
        <f t="shared" si="11"/>
        <v>VALIDO</v>
      </c>
      <c r="K190" s="3">
        <v>470</v>
      </c>
      <c r="L190" s="72">
        <f t="shared" si="12"/>
        <v>641.4397796302213</v>
      </c>
      <c r="M190" s="65">
        <f t="shared" si="13"/>
        <v>7901.686919964166</v>
      </c>
      <c r="N190" s="65">
        <f t="shared" si="14"/>
        <v>22.74747979902827</v>
      </c>
      <c r="O190" s="65">
        <f t="shared" si="15"/>
        <v>7924.434399763194</v>
      </c>
      <c r="P190" s="72">
        <f t="shared" si="16"/>
        <v>1.5748703134867357</v>
      </c>
    </row>
    <row r="191" spans="1:16" ht="15" hidden="1" outlineLevel="1">
      <c r="A191" s="51">
        <f t="shared" si="9"/>
        <v>7.916666666666667</v>
      </c>
      <c r="B191" s="51">
        <f t="shared" si="10"/>
        <v>643.9104387293985</v>
      </c>
      <c r="C191" s="51">
        <f t="shared" si="17"/>
        <v>643.014649943708</v>
      </c>
      <c r="D191" s="81" t="str">
        <f t="shared" si="11"/>
        <v>VALIDO</v>
      </c>
      <c r="K191" s="3">
        <v>475</v>
      </c>
      <c r="L191" s="72">
        <f t="shared" si="12"/>
        <v>643.014649943708</v>
      </c>
      <c r="M191" s="65">
        <f t="shared" si="13"/>
        <v>7819.211130531432</v>
      </c>
      <c r="N191" s="65">
        <f t="shared" si="14"/>
        <v>22.394719642261407</v>
      </c>
      <c r="O191" s="65">
        <f t="shared" si="15"/>
        <v>7841.605850173693</v>
      </c>
      <c r="P191" s="72">
        <f t="shared" si="16"/>
        <v>1.5584092997061727</v>
      </c>
    </row>
    <row r="192" spans="1:16" ht="15" collapsed="1">
      <c r="A192" s="51">
        <f t="shared" si="9"/>
        <v>8</v>
      </c>
      <c r="B192" s="51">
        <f t="shared" si="10"/>
        <v>645.4551080417851</v>
      </c>
      <c r="C192" s="51">
        <f t="shared" si="17"/>
        <v>644.5730592434143</v>
      </c>
      <c r="D192" s="81" t="str">
        <f t="shared" si="11"/>
        <v>VALIDO</v>
      </c>
      <c r="K192" s="3">
        <v>480</v>
      </c>
      <c r="L192" s="72">
        <f t="shared" si="12"/>
        <v>644.5730592434143</v>
      </c>
      <c r="M192" s="65">
        <f t="shared" si="13"/>
        <v>7738.446764774927</v>
      </c>
      <c r="N192" s="65">
        <f t="shared" si="14"/>
        <v>22.05121995927186</v>
      </c>
      <c r="O192" s="65">
        <f t="shared" si="15"/>
        <v>7760.497984734199</v>
      </c>
      <c r="P192" s="72">
        <f t="shared" si="16"/>
        <v>1.5422902477931741</v>
      </c>
    </row>
    <row r="193" spans="1:16" ht="15" hidden="1" outlineLevel="1">
      <c r="A193" s="51">
        <f t="shared" si="9"/>
        <v>8.083333333333334</v>
      </c>
      <c r="B193" s="51">
        <f t="shared" si="10"/>
        <v>646.984015147466</v>
      </c>
      <c r="C193" s="51">
        <f t="shared" si="17"/>
        <v>646.1153494912074</v>
      </c>
      <c r="D193" s="81" t="str">
        <f t="shared" si="11"/>
        <v>VALIDO</v>
      </c>
      <c r="K193" s="3">
        <v>485</v>
      </c>
      <c r="L193" s="72">
        <f t="shared" si="12"/>
        <v>646.1153494912074</v>
      </c>
      <c r="M193" s="65">
        <f t="shared" si="13"/>
        <v>7659.340892815869</v>
      </c>
      <c r="N193" s="65">
        <f t="shared" si="14"/>
        <v>21.716641406464987</v>
      </c>
      <c r="O193" s="65">
        <f t="shared" si="15"/>
        <v>7681.057534222334</v>
      </c>
      <c r="P193" s="72">
        <f t="shared" si="16"/>
        <v>1.526502571236108</v>
      </c>
    </row>
    <row r="194" spans="1:16" ht="15" hidden="1" outlineLevel="1">
      <c r="A194" s="51">
        <f t="shared" si="9"/>
        <v>8.166666666666666</v>
      </c>
      <c r="B194" s="51">
        <f t="shared" si="10"/>
        <v>648.4974784830653</v>
      </c>
      <c r="C194" s="51">
        <f t="shared" si="17"/>
        <v>647.6418520624436</v>
      </c>
      <c r="D194" s="81" t="str">
        <f t="shared" si="11"/>
        <v>VALIDO</v>
      </c>
      <c r="K194" s="3">
        <v>490</v>
      </c>
      <c r="L194" s="72">
        <f t="shared" si="12"/>
        <v>647.6418520624436</v>
      </c>
      <c r="M194" s="65">
        <f t="shared" si="13"/>
        <v>7581.842753098513</v>
      </c>
      <c r="N194" s="65">
        <f t="shared" si="14"/>
        <v>21.390660515541526</v>
      </c>
      <c r="O194" s="65">
        <f t="shared" si="15"/>
        <v>7603.233413614054</v>
      </c>
      <c r="P194" s="72">
        <f t="shared" si="16"/>
        <v>1.5110361176021612</v>
      </c>
    </row>
    <row r="195" spans="1:16" ht="15" hidden="1" outlineLevel="1">
      <c r="A195" s="51">
        <f t="shared" si="9"/>
        <v>8.25</v>
      </c>
      <c r="B195" s="51">
        <f t="shared" si="10"/>
        <v>649.9958069317851</v>
      </c>
      <c r="C195" s="51">
        <f t="shared" si="17"/>
        <v>649.1528881800458</v>
      </c>
      <c r="D195" s="81" t="str">
        <f t="shared" si="11"/>
        <v>VALIDO</v>
      </c>
      <c r="K195" s="3">
        <v>495</v>
      </c>
      <c r="L195" s="72">
        <f t="shared" si="12"/>
        <v>649.1528881800458</v>
      </c>
      <c r="M195" s="65">
        <f t="shared" si="13"/>
        <v>7505.90364214699</v>
      </c>
      <c r="N195" s="65">
        <f t="shared" si="14"/>
        <v>21.07296879348155</v>
      </c>
      <c r="O195" s="65">
        <f t="shared" si="15"/>
        <v>7526.976610940472</v>
      </c>
      <c r="P195" s="72">
        <f t="shared" si="16"/>
        <v>1.4958811464491877</v>
      </c>
    </row>
    <row r="196" spans="1:16" ht="15" hidden="1" outlineLevel="1">
      <c r="A196" s="51">
        <f t="shared" si="9"/>
        <v>8.333333333333334</v>
      </c>
      <c r="B196" s="51">
        <f t="shared" si="10"/>
        <v>651.4793002017749</v>
      </c>
      <c r="C196" s="51">
        <f t="shared" si="17"/>
        <v>650.648769326495</v>
      </c>
      <c r="D196" s="81" t="str">
        <f t="shared" si="11"/>
        <v>VALIDO</v>
      </c>
      <c r="K196" s="3">
        <v>500</v>
      </c>
      <c r="L196" s="72">
        <f t="shared" si="12"/>
        <v>650.648769326495</v>
      </c>
      <c r="M196" s="65">
        <f t="shared" si="13"/>
        <v>7431.476810892973</v>
      </c>
      <c r="N196" s="65">
        <f t="shared" si="14"/>
        <v>20.76327188199798</v>
      </c>
      <c r="O196" s="65">
        <f t="shared" si="15"/>
        <v>7452.240082774971</v>
      </c>
      <c r="P196" s="72">
        <f t="shared" si="16"/>
        <v>1.4810283085552391</v>
      </c>
    </row>
    <row r="197" spans="1:16" ht="15" hidden="1" outlineLevel="1">
      <c r="A197" s="51">
        <f t="shared" si="9"/>
        <v>8.416666666666666</v>
      </c>
      <c r="B197" s="51">
        <f t="shared" si="10"/>
        <v>652.9482491859517</v>
      </c>
      <c r="C197" s="51">
        <f t="shared" si="17"/>
        <v>652.1297976350502</v>
      </c>
      <c r="D197" s="81" t="str">
        <f t="shared" si="11"/>
        <v>VALIDO</v>
      </c>
      <c r="K197" s="3">
        <v>505</v>
      </c>
      <c r="L197" s="72">
        <f t="shared" si="12"/>
        <v>652.1297976350502</v>
      </c>
      <c r="M197" s="65">
        <f t="shared" si="13"/>
        <v>7358.517367326716</v>
      </c>
      <c r="N197" s="65">
        <f t="shared" si="14"/>
        <v>20.4612887725375</v>
      </c>
      <c r="O197" s="65">
        <f t="shared" si="15"/>
        <v>7378.978656099254</v>
      </c>
      <c r="P197" s="72">
        <f t="shared" si="16"/>
        <v>1.466468626415815</v>
      </c>
    </row>
    <row r="198" spans="1:16" ht="15" hidden="1" outlineLevel="1">
      <c r="A198" s="51">
        <f t="shared" si="9"/>
        <v>8.5</v>
      </c>
      <c r="B198" s="51">
        <f t="shared" si="10"/>
        <v>654.402936304353</v>
      </c>
      <c r="C198" s="51">
        <f t="shared" si="17"/>
        <v>653.596266261466</v>
      </c>
      <c r="D198" s="81" t="str">
        <f t="shared" si="11"/>
        <v>VALIDO</v>
      </c>
      <c r="K198" s="3">
        <v>510</v>
      </c>
      <c r="L198" s="72">
        <f t="shared" si="12"/>
        <v>653.596266261466</v>
      </c>
      <c r="M198" s="65">
        <f t="shared" si="13"/>
        <v>7286.98218486828</v>
      </c>
      <c r="N198" s="65">
        <f t="shared" si="14"/>
        <v>20.166751072176226</v>
      </c>
      <c r="O198" s="65">
        <f t="shared" si="15"/>
        <v>7307.148935940456</v>
      </c>
      <c r="P198" s="72">
        <f t="shared" si="16"/>
        <v>1.452193475888033</v>
      </c>
    </row>
    <row r="199" spans="1:16" ht="15" hidden="1" outlineLevel="1">
      <c r="A199" s="51">
        <f t="shared" si="9"/>
        <v>8.583333333333334</v>
      </c>
      <c r="B199" s="51">
        <f t="shared" si="10"/>
        <v>655.84363583003</v>
      </c>
      <c r="C199" s="51">
        <f t="shared" si="17"/>
        <v>655.048459737354</v>
      </c>
      <c r="D199" s="81" t="str">
        <f t="shared" si="11"/>
        <v>VALIDO</v>
      </c>
      <c r="K199" s="3">
        <v>515</v>
      </c>
      <c r="L199" s="72">
        <f t="shared" si="12"/>
        <v>655.048459737354</v>
      </c>
      <c r="M199" s="65">
        <f t="shared" si="13"/>
        <v>7216.829816150237</v>
      </c>
      <c r="N199" s="65">
        <f t="shared" si="14"/>
        <v>19.87940231690004</v>
      </c>
      <c r="O199" s="65">
        <f t="shared" si="15"/>
        <v>7236.709218467137</v>
      </c>
      <c r="P199" s="72">
        <f t="shared" si="16"/>
        <v>1.4381945689196776</v>
      </c>
    </row>
    <row r="200" spans="1:16" ht="15" hidden="1" outlineLevel="1">
      <c r="A200" s="51">
        <f t="shared" si="9"/>
        <v>8.666666666666666</v>
      </c>
      <c r="B200" s="51">
        <f t="shared" si="10"/>
        <v>657.2706141994204</v>
      </c>
      <c r="C200" s="51">
        <f t="shared" si="17"/>
        <v>656.4866543062737</v>
      </c>
      <c r="D200" s="81" t="str">
        <f t="shared" si="11"/>
        <v>VALIDO</v>
      </c>
      <c r="K200" s="3">
        <v>520</v>
      </c>
      <c r="L200" s="72">
        <f t="shared" si="12"/>
        <v>656.4866543062737</v>
      </c>
      <c r="M200" s="65">
        <f t="shared" si="13"/>
        <v>7148.020411813541</v>
      </c>
      <c r="N200" s="65">
        <f t="shared" si="14"/>
        <v>19.598997328665746</v>
      </c>
      <c r="O200" s="65">
        <f t="shared" si="15"/>
        <v>7167.619409142207</v>
      </c>
      <c r="P200" s="72">
        <f t="shared" si="16"/>
        <v>1.4244639372832362</v>
      </c>
    </row>
    <row r="201" spans="1:16" ht="15" hidden="1" outlineLevel="1">
      <c r="A201" s="51">
        <f t="shared" si="9"/>
        <v>8.75</v>
      </c>
      <c r="B201" s="51">
        <f t="shared" si="10"/>
        <v>658.684130308081</v>
      </c>
      <c r="C201" s="51">
        <f t="shared" si="17"/>
        <v>657.911118243557</v>
      </c>
      <c r="D201" s="81" t="str">
        <f t="shared" si="11"/>
        <v>VALIDO</v>
      </c>
      <c r="K201" s="3">
        <v>525</v>
      </c>
      <c r="L201" s="72">
        <f t="shared" si="12"/>
        <v>657.911118243557</v>
      </c>
      <c r="M201" s="65">
        <f t="shared" si="13"/>
        <v>7080.515643996441</v>
      </c>
      <c r="N201" s="65">
        <f t="shared" si="14"/>
        <v>19.325301613099555</v>
      </c>
      <c r="O201" s="65">
        <f t="shared" si="15"/>
        <v>7099.8409456095405</v>
      </c>
      <c r="P201" s="72">
        <f t="shared" si="16"/>
        <v>1.410993917250699</v>
      </c>
    </row>
    <row r="202" spans="1:16" ht="15" hidden="1" outlineLevel="1">
      <c r="A202" s="51">
        <f t="shared" si="9"/>
        <v>8.833333333333334</v>
      </c>
      <c r="B202" s="51">
        <f t="shared" si="10"/>
        <v>660.0844357926003</v>
      </c>
      <c r="C202" s="51">
        <f t="shared" si="17"/>
        <v>659.3221121608077</v>
      </c>
      <c r="D202" s="81" t="str">
        <f t="shared" si="11"/>
        <v>VALIDO</v>
      </c>
      <c r="K202" s="3">
        <v>530</v>
      </c>
      <c r="L202" s="72">
        <f t="shared" si="12"/>
        <v>659.3221121608077</v>
      </c>
      <c r="M202" s="65">
        <f t="shared" si="13"/>
        <v>7014.278634167609</v>
      </c>
      <c r="N202" s="65">
        <f t="shared" si="14"/>
        <v>19.058090794814575</v>
      </c>
      <c r="O202" s="65">
        <f t="shared" si="15"/>
        <v>7033.336724962423</v>
      </c>
      <c r="P202" s="72">
        <f t="shared" si="16"/>
        <v>1.3977771351391772</v>
      </c>
    </row>
    <row r="203" spans="1:16" ht="15" hidden="1" outlineLevel="1">
      <c r="A203" s="51">
        <f t="shared" si="9"/>
        <v>8.916666666666666</v>
      </c>
      <c r="B203" s="51">
        <f t="shared" si="10"/>
        <v>661.4717752994591</v>
      </c>
      <c r="C203" s="51">
        <f t="shared" si="17"/>
        <v>660.7198892959469</v>
      </c>
      <c r="D203" s="81" t="str">
        <f t="shared" si="11"/>
        <v>VALIDO</v>
      </c>
      <c r="K203" s="3">
        <v>535</v>
      </c>
      <c r="L203" s="72">
        <f t="shared" si="12"/>
        <v>660.7198892959469</v>
      </c>
      <c r="M203" s="65">
        <f t="shared" si="13"/>
        <v>6949.273885075404</v>
      </c>
      <c r="N203" s="65">
        <f t="shared" si="14"/>
        <v>18.797150087803516</v>
      </c>
      <c r="O203" s="65">
        <f t="shared" si="15"/>
        <v>6968.071035163208</v>
      </c>
      <c r="P203" s="72">
        <f t="shared" si="16"/>
        <v>1.3848064936815243</v>
      </c>
    </row>
    <row r="204" spans="1:16" ht="15" collapsed="1">
      <c r="A204" s="51">
        <f t="shared" si="9"/>
        <v>9</v>
      </c>
      <c r="B204" s="51">
        <f t="shared" si="10"/>
        <v>662.8463867415572</v>
      </c>
      <c r="C204" s="51">
        <f t="shared" si="17"/>
        <v>662.1046957896284</v>
      </c>
      <c r="D204" s="81" t="str">
        <f t="shared" si="11"/>
        <v>VALIDO</v>
      </c>
      <c r="K204" s="3">
        <v>540</v>
      </c>
      <c r="L204" s="72">
        <f t="shared" si="12"/>
        <v>662.1046957896284</v>
      </c>
      <c r="M204" s="65">
        <f t="shared" si="13"/>
        <v>6885.467216467921</v>
      </c>
      <c r="N204" s="65">
        <f t="shared" si="14"/>
        <v>18.542273798220776</v>
      </c>
      <c r="O204" s="65">
        <f t="shared" si="15"/>
        <v>6904.009490266142</v>
      </c>
      <c r="P204" s="72">
        <f t="shared" si="16"/>
        <v>1.3720751591527787</v>
      </c>
    </row>
    <row r="205" spans="1:16" ht="15" hidden="1" outlineLevel="1">
      <c r="A205" s="51">
        <f t="shared" si="9"/>
        <v>9.083333333333334</v>
      </c>
      <c r="B205" s="51">
        <f t="shared" si="10"/>
        <v>664.2085015430796</v>
      </c>
      <c r="C205" s="51">
        <f t="shared" si="17"/>
        <v>663.4767709487812</v>
      </c>
      <c r="D205" s="81" t="str">
        <f t="shared" si="11"/>
        <v>VALIDO</v>
      </c>
      <c r="K205" s="3">
        <v>545</v>
      </c>
      <c r="L205" s="72">
        <f t="shared" si="12"/>
        <v>663.4767709487812</v>
      </c>
      <c r="M205" s="65">
        <f t="shared" si="13"/>
        <v>6822.82570440731</v>
      </c>
      <c r="N205" s="65">
        <f t="shared" si="14"/>
        <v>18.293264857459235</v>
      </c>
      <c r="O205" s="65">
        <f t="shared" si="15"/>
        <v>6841.1189692647695</v>
      </c>
      <c r="P205" s="72">
        <f t="shared" si="16"/>
        <v>1.3595765492169407</v>
      </c>
    </row>
    <row r="206" spans="1:16" ht="15" hidden="1" outlineLevel="1">
      <c r="A206" s="51">
        <f t="shared" si="9"/>
        <v>9.166666666666666</v>
      </c>
      <c r="B206" s="51">
        <f t="shared" si="10"/>
        <v>665.5583448733319</v>
      </c>
      <c r="C206" s="51">
        <f t="shared" si="17"/>
        <v>664.8363474979982</v>
      </c>
      <c r="D206" s="81" t="str">
        <f t="shared" si="11"/>
        <v>VALIDO</v>
      </c>
      <c r="K206" s="3">
        <v>550</v>
      </c>
      <c r="L206" s="72">
        <f t="shared" si="12"/>
        <v>664.8363474979982</v>
      </c>
      <c r="M206" s="65">
        <f t="shared" si="13"/>
        <v>6761.317623913625</v>
      </c>
      <c r="N206" s="65">
        <f t="shared" si="14"/>
        <v>18.049934383341792</v>
      </c>
      <c r="O206" s="65">
        <f t="shared" si="15"/>
        <v>6779.367558296966</v>
      </c>
      <c r="P206" s="72">
        <f t="shared" si="16"/>
        <v>1.3473043214410354</v>
      </c>
    </row>
    <row r="207" spans="1:16" ht="15" hidden="1" outlineLevel="1">
      <c r="A207" s="51">
        <f t="shared" si="9"/>
        <v>9.25</v>
      </c>
      <c r="B207" s="51">
        <f t="shared" si="10"/>
        <v>666.8961358701365</v>
      </c>
      <c r="C207" s="51">
        <f t="shared" si="17"/>
        <v>666.1836518194392</v>
      </c>
      <c r="D207" s="81" t="str">
        <f t="shared" si="11"/>
        <v>VALIDO</v>
      </c>
      <c r="K207" s="3">
        <v>555</v>
      </c>
      <c r="L207" s="72">
        <f t="shared" si="12"/>
        <v>666.1836518194392</v>
      </c>
      <c r="M207" s="65">
        <f t="shared" si="13"/>
        <v>6700.912394716384</v>
      </c>
      <c r="N207" s="65">
        <f t="shared" si="14"/>
        <v>17.812101267432467</v>
      </c>
      <c r="O207" s="65">
        <f t="shared" si="15"/>
        <v>6718.724495983817</v>
      </c>
      <c r="P207" s="72">
        <f t="shared" si="16"/>
        <v>1.3352523624319788</v>
      </c>
    </row>
    <row r="208" spans="1:16" ht="15" hidden="1" outlineLevel="1">
      <c r="A208" s="51">
        <f t="shared" si="9"/>
        <v>9.333333333333334</v>
      </c>
      <c r="B208" s="51">
        <f t="shared" si="10"/>
        <v>668.2220878533439</v>
      </c>
      <c r="C208" s="51">
        <f t="shared" si="17"/>
        <v>667.5189041818712</v>
      </c>
      <c r="D208" s="81" t="str">
        <f t="shared" si="11"/>
        <v>VALIDO</v>
      </c>
      <c r="K208" s="3">
        <v>560</v>
      </c>
      <c r="L208" s="72">
        <f t="shared" si="12"/>
        <v>667.5189041818712</v>
      </c>
      <c r="M208" s="65">
        <f t="shared" si="13"/>
        <v>6641.580529956017</v>
      </c>
      <c r="N208" s="65">
        <f t="shared" si="14"/>
        <v>17.57959178681574</v>
      </c>
      <c r="O208" s="65">
        <f t="shared" si="15"/>
        <v>6659.160121742832</v>
      </c>
      <c r="P208" s="72">
        <f t="shared" si="16"/>
        <v>1.3234147775645535</v>
      </c>
    </row>
    <row r="209" spans="1:16" ht="15" hidden="1" outlineLevel="1">
      <c r="A209" s="51">
        <f t="shared" si="9"/>
        <v>9.416666666666666</v>
      </c>
      <c r="B209" s="51">
        <f t="shared" si="10"/>
        <v>669.5364085289779</v>
      </c>
      <c r="C209" s="51">
        <f t="shared" si="17"/>
        <v>668.8423189594358</v>
      </c>
      <c r="D209" s="81" t="str">
        <f t="shared" si="11"/>
        <v>VALIDO</v>
      </c>
      <c r="K209" s="3">
        <v>565</v>
      </c>
      <c r="L209" s="72">
        <f t="shared" si="12"/>
        <v>668.8423189594358</v>
      </c>
      <c r="M209" s="65">
        <f t="shared" si="13"/>
        <v>6583.293587604727</v>
      </c>
      <c r="N209" s="65">
        <f t="shared" si="14"/>
        <v>17.352239238550737</v>
      </c>
      <c r="O209" s="65">
        <f t="shared" si="15"/>
        <v>6600.645826843278</v>
      </c>
      <c r="P209" s="72">
        <f t="shared" si="16"/>
        <v>1.3117858812543424</v>
      </c>
    </row>
    <row r="210" spans="1:16" ht="15" hidden="1" outlineLevel="1">
      <c r="A210" s="51">
        <f t="shared" si="9"/>
        <v>9.5</v>
      </c>
      <c r="B210" s="51">
        <f t="shared" si="10"/>
        <v>670.8393001845062</v>
      </c>
      <c r="C210" s="51">
        <f t="shared" si="17"/>
        <v>670.1541048406901</v>
      </c>
      <c r="D210" s="81" t="str">
        <f t="shared" si="11"/>
        <v>VALIDO</v>
      </c>
      <c r="K210" s="3">
        <v>570</v>
      </c>
      <c r="L210" s="72">
        <f t="shared" si="12"/>
        <v>670.1541048406901</v>
      </c>
      <c r="M210" s="65">
        <f t="shared" si="13"/>
        <v>6526.024124482875</v>
      </c>
      <c r="N210" s="65">
        <f t="shared" si="14"/>
        <v>17.129883595401907</v>
      </c>
      <c r="O210" s="65">
        <f t="shared" si="15"/>
        <v>6543.154008078277</v>
      </c>
      <c r="P210" s="72">
        <f t="shared" si="16"/>
        <v>1.3003601877507067</v>
      </c>
    </row>
    <row r="211" spans="1:16" ht="15" hidden="1" outlineLevel="1">
      <c r="A211" s="51">
        <f t="shared" si="9"/>
        <v>9.583333333333334</v>
      </c>
      <c r="B211" s="51">
        <f t="shared" si="10"/>
        <v>672.130959875693</v>
      </c>
      <c r="C211" s="51">
        <f t="shared" si="17"/>
        <v>671.4544650284408</v>
      </c>
      <c r="D211" s="81" t="str">
        <f t="shared" si="11"/>
        <v>VALIDO</v>
      </c>
      <c r="K211" s="3">
        <v>575</v>
      </c>
      <c r="L211" s="72">
        <f t="shared" si="12"/>
        <v>671.4544650284408</v>
      </c>
      <c r="M211" s="65">
        <f t="shared" si="13"/>
        <v>6469.74565266186</v>
      </c>
      <c r="N211" s="65">
        <f t="shared" si="14"/>
        <v>16.912371181302888</v>
      </c>
      <c r="O211" s="65">
        <f t="shared" si="15"/>
        <v>6486.6580238431625</v>
      </c>
      <c r="P211" s="72">
        <f t="shared" si="16"/>
        <v>1.2891324024079756</v>
      </c>
    </row>
    <row r="212" spans="1:16" ht="15" hidden="1" outlineLevel="1">
      <c r="A212" s="51">
        <f t="shared" si="9"/>
        <v>9.666666666666666</v>
      </c>
      <c r="B212" s="51">
        <f t="shared" si="10"/>
        <v>673.4115796054655</v>
      </c>
      <c r="C212" s="51">
        <f t="shared" si="17"/>
        <v>672.7435974308488</v>
      </c>
      <c r="D212" s="81" t="str">
        <f t="shared" si="11"/>
        <v>VALIDO</v>
      </c>
      <c r="K212" s="3">
        <v>580</v>
      </c>
      <c r="L212" s="72">
        <f t="shared" si="12"/>
        <v>672.7435974308488</v>
      </c>
      <c r="M212" s="65">
        <f t="shared" si="13"/>
        <v>6414.432598174235</v>
      </c>
      <c r="N212" s="65">
        <f t="shared" si="14"/>
        <v>16.699554365416702</v>
      </c>
      <c r="O212" s="65">
        <f t="shared" si="15"/>
        <v>6431.1321525396515</v>
      </c>
      <c r="P212" s="72">
        <f t="shared" si="16"/>
        <v>1.2780974134188563</v>
      </c>
    </row>
    <row r="213" spans="1:16" ht="15" hidden="1" outlineLevel="1">
      <c r="A213" s="51">
        <f t="shared" si="9"/>
        <v>9.75</v>
      </c>
      <c r="B213" s="51">
        <f t="shared" si="10"/>
        <v>674.6813464952023</v>
      </c>
      <c r="C213" s="51">
        <f t="shared" si="17"/>
        <v>674.0216948442677</v>
      </c>
      <c r="D213" s="81" t="str">
        <f t="shared" si="11"/>
        <v>VALIDO</v>
      </c>
      <c r="K213" s="3">
        <v>585</v>
      </c>
      <c r="L213" s="72">
        <f t="shared" si="12"/>
        <v>674.0216948442677</v>
      </c>
      <c r="M213" s="65">
        <f t="shared" si="13"/>
        <v>6360.0602617971335</v>
      </c>
      <c r="N213" s="65">
        <f t="shared" si="14"/>
        <v>16.491291273365505</v>
      </c>
      <c r="O213" s="65">
        <f t="shared" si="15"/>
        <v>6376.551553070499</v>
      </c>
      <c r="P213" s="72">
        <f t="shared" si="16"/>
        <v>1.267250283963302</v>
      </c>
    </row>
    <row r="214" spans="1:16" ht="15" hidden="1" outlineLevel="1">
      <c r="A214" s="51">
        <f t="shared" si="9"/>
        <v>9.833333333333334</v>
      </c>
      <c r="B214" s="51">
        <f t="shared" si="10"/>
        <v>675.940442948824</v>
      </c>
      <c r="C214" s="51">
        <f t="shared" si="17"/>
        <v>675.288945128231</v>
      </c>
      <c r="D214" s="81" t="str">
        <f t="shared" si="11"/>
        <v>VALIDO</v>
      </c>
      <c r="K214" s="3">
        <v>590</v>
      </c>
      <c r="L214" s="72">
        <f t="shared" si="12"/>
        <v>675.288945128231</v>
      </c>
      <c r="M214" s="65">
        <f t="shared" si="13"/>
        <v>6306.6047819266405</v>
      </c>
      <c r="N214" s="65">
        <f t="shared" si="14"/>
        <v>16.28744551482555</v>
      </c>
      <c r="O214" s="65">
        <f t="shared" si="15"/>
        <v>6322.892227441466</v>
      </c>
      <c r="P214" s="72">
        <f t="shared" si="16"/>
        <v>1.2565862447761764</v>
      </c>
    </row>
    <row r="215" spans="1:16" ht="15" hidden="1" outlineLevel="1">
      <c r="A215" s="51">
        <f t="shared" si="9"/>
        <v>9.916666666666666</v>
      </c>
      <c r="B215" s="51">
        <f t="shared" si="10"/>
        <v>677.1890468100461</v>
      </c>
      <c r="C215" s="51">
        <f t="shared" si="17"/>
        <v>676.5455313730072</v>
      </c>
      <c r="D215" s="81" t="str">
        <f t="shared" si="11"/>
        <v>VALIDO</v>
      </c>
      <c r="K215" s="3">
        <v>595</v>
      </c>
      <c r="L215" s="72">
        <f t="shared" si="12"/>
        <v>676.5455313730072</v>
      </c>
      <c r="M215" s="65">
        <f t="shared" si="13"/>
        <v>6254.043099215048</v>
      </c>
      <c r="N215" s="65">
        <f t="shared" si="14"/>
        <v>16.0878859259725</v>
      </c>
      <c r="O215" s="65">
        <f t="shared" si="15"/>
        <v>6270.130985141021</v>
      </c>
      <c r="P215" s="72">
        <f t="shared" si="16"/>
        <v>1.2461006870682174</v>
      </c>
    </row>
    <row r="216" spans="1:16" ht="15" collapsed="1">
      <c r="A216" s="51">
        <f t="shared" si="9"/>
        <v>10</v>
      </c>
      <c r="B216" s="51">
        <f t="shared" si="10"/>
        <v>678.4273315131342</v>
      </c>
      <c r="C216" s="51">
        <f t="shared" si="17"/>
        <v>677.7916320600754</v>
      </c>
      <c r="D216" s="81" t="str">
        <f t="shared" si="11"/>
        <v>VALIDO</v>
      </c>
      <c r="K216" s="3">
        <v>600</v>
      </c>
      <c r="L216" s="72">
        <f t="shared" si="12"/>
        <v>677.7916320600754</v>
      </c>
      <c r="M216" s="65">
        <f t="shared" si="13"/>
        <v>6202.352923130171</v>
      </c>
      <c r="N216" s="65">
        <f t="shared" si="14"/>
        <v>15.892486326470134</v>
      </c>
      <c r="O216" s="65">
        <f t="shared" si="15"/>
        <v>6218.245409456641</v>
      </c>
      <c r="P216" s="72">
        <f t="shared" si="16"/>
        <v>1.2357891558318759</v>
      </c>
    </row>
    <row r="217" spans="1:16" ht="15" hidden="1" outlineLevel="1">
      <c r="A217" s="51">
        <f t="shared" si="9"/>
        <v>10.083333333333334</v>
      </c>
      <c r="B217" s="51">
        <f t="shared" si="10"/>
        <v>679.6554662274801</v>
      </c>
      <c r="C217" s="51">
        <f t="shared" si="17"/>
        <v>679.0274212159072</v>
      </c>
      <c r="D217" s="81" t="str">
        <f t="shared" si="11"/>
        <v>VALIDO</v>
      </c>
      <c r="K217" s="3">
        <v>605</v>
      </c>
      <c r="L217" s="72">
        <f t="shared" si="12"/>
        <v>679.0274212159072</v>
      </c>
      <c r="M217" s="65">
        <f t="shared" si="13"/>
        <v>6151.5127000218</v>
      </c>
      <c r="N217" s="65">
        <f t="shared" si="14"/>
        <v>15.701125289322704</v>
      </c>
      <c r="O217" s="65">
        <f t="shared" si="15"/>
        <v>6167.2138253111225</v>
      </c>
      <c r="P217" s="72">
        <f t="shared" si="16"/>
        <v>1.2256473434492308</v>
      </c>
    </row>
    <row r="218" spans="1:16" ht="15" hidden="1" outlineLevel="1">
      <c r="A218" s="51">
        <f t="shared" si="9"/>
        <v>10.166666666666666</v>
      </c>
      <c r="B218" s="51">
        <f t="shared" si="10"/>
        <v>680.873615996301</v>
      </c>
      <c r="C218" s="51">
        <f t="shared" si="17"/>
        <v>680.2530685593565</v>
      </c>
      <c r="D218" s="81" t="str">
        <f t="shared" si="11"/>
        <v>VALIDO</v>
      </c>
      <c r="K218" s="3">
        <v>610</v>
      </c>
      <c r="L218" s="72">
        <f t="shared" si="12"/>
        <v>680.2530685593565</v>
      </c>
      <c r="M218" s="65">
        <f t="shared" si="13"/>
        <v>6101.501582930614</v>
      </c>
      <c r="N218" s="65">
        <f t="shared" si="14"/>
        <v>15.513685923613707</v>
      </c>
      <c r="O218" s="65">
        <f t="shared" si="15"/>
        <v>6117.0152688542275</v>
      </c>
      <c r="P218" s="72">
        <f t="shared" si="16"/>
        <v>1.2156710836487565</v>
      </c>
    </row>
    <row r="219" spans="1:16" ht="15" hidden="1" outlineLevel="1">
      <c r="A219" s="51">
        <f t="shared" si="9"/>
        <v>10.25</v>
      </c>
      <c r="B219" s="51">
        <f t="shared" si="10"/>
        <v>682.0819418697455</v>
      </c>
      <c r="C219" s="51">
        <f t="shared" si="17"/>
        <v>681.4687396430053</v>
      </c>
      <c r="D219" s="81" t="str">
        <f t="shared" si="11"/>
        <v>VALIDO</v>
      </c>
      <c r="K219" s="3">
        <v>615</v>
      </c>
      <c r="L219" s="72">
        <f t="shared" si="12"/>
        <v>681.4687396430053</v>
      </c>
      <c r="M219" s="65">
        <f t="shared" si="13"/>
        <v>6052.299402723228</v>
      </c>
      <c r="N219" s="65">
        <f t="shared" si="14"/>
        <v>15.330055668505338</v>
      </c>
      <c r="O219" s="65">
        <f t="shared" si="15"/>
        <v>6067.629458391733</v>
      </c>
      <c r="P219" s="72">
        <f t="shared" si="16"/>
        <v>1.2058563457278786</v>
      </c>
    </row>
    <row r="220" spans="1:16" ht="15" hidden="1" outlineLevel="1">
      <c r="A220" s="51">
        <f t="shared" si="9"/>
        <v>10.333333333333334</v>
      </c>
      <c r="B220" s="51">
        <f t="shared" si="10"/>
        <v>683.2806010326747</v>
      </c>
      <c r="C220" s="51">
        <f t="shared" si="17"/>
        <v>682.6745959887331</v>
      </c>
      <c r="D220" s="81" t="str">
        <f t="shared" si="11"/>
        <v>VALIDO</v>
      </c>
      <c r="K220" s="3">
        <v>620</v>
      </c>
      <c r="L220" s="72">
        <f t="shared" si="12"/>
        <v>682.6745959887331</v>
      </c>
      <c r="M220" s="65">
        <f t="shared" si="13"/>
        <v>6003.886640754792</v>
      </c>
      <c r="N220" s="65">
        <f t="shared" si="14"/>
        <v>15.150126098538408</v>
      </c>
      <c r="O220" s="65">
        <f t="shared" si="15"/>
        <v>6019.036766853331</v>
      </c>
      <c r="P220" s="72">
        <f t="shared" si="16"/>
        <v>1.1961992290813537</v>
      </c>
    </row>
    <row r="221" spans="1:16" ht="15" hidden="1" outlineLevel="1">
      <c r="A221" s="51">
        <f t="shared" si="9"/>
        <v>10.416666666666666</v>
      </c>
      <c r="B221" s="51">
        <f t="shared" si="10"/>
        <v>684.4697469273736</v>
      </c>
      <c r="C221" s="51">
        <f t="shared" si="17"/>
        <v>683.8707952178145</v>
      </c>
      <c r="D221" s="81" t="str">
        <f t="shared" si="11"/>
        <v>VALIDO</v>
      </c>
      <c r="K221" s="3">
        <v>625</v>
      </c>
      <c r="L221" s="72">
        <f t="shared" si="12"/>
        <v>683.8707952178145</v>
      </c>
      <c r="M221" s="65">
        <f t="shared" si="13"/>
        <v>5956.244402758753</v>
      </c>
      <c r="N221" s="65">
        <f t="shared" si="14"/>
        <v>14.973792738979341</v>
      </c>
      <c r="O221" s="65">
        <f t="shared" si="15"/>
        <v>5971.218195497732</v>
      </c>
      <c r="P221" s="72">
        <f t="shared" si="16"/>
        <v>1.186695957975528</v>
      </c>
    </row>
    <row r="222" spans="1:16" ht="15" hidden="1" outlineLevel="1">
      <c r="A222" s="51">
        <f t="shared" si="9"/>
        <v>10.5</v>
      </c>
      <c r="B222" s="51">
        <f t="shared" si="10"/>
        <v>685.649529371431</v>
      </c>
      <c r="C222" s="51">
        <f t="shared" si="17"/>
        <v>685.05749117579</v>
      </c>
      <c r="D222" s="81" t="str">
        <f t="shared" si="11"/>
        <v>VALIDO</v>
      </c>
      <c r="K222" s="3">
        <v>630</v>
      </c>
      <c r="L222" s="72">
        <f t="shared" si="12"/>
        <v>685.05749117579</v>
      </c>
      <c r="M222" s="65">
        <f t="shared" si="13"/>
        <v>5909.354394058597</v>
      </c>
      <c r="N222" s="65">
        <f t="shared" si="14"/>
        <v>14.800954891023821</v>
      </c>
      <c r="O222" s="65">
        <f t="shared" si="15"/>
        <v>5924.155348949621</v>
      </c>
      <c r="P222" s="72">
        <f t="shared" si="16"/>
        <v>1.1773428765872822</v>
      </c>
    </row>
    <row r="223" spans="1:16" ht="15" hidden="1" outlineLevel="1">
      <c r="A223" s="51">
        <f t="shared" si="9"/>
        <v>10.583333333333334</v>
      </c>
      <c r="B223" s="51">
        <f t="shared" si="10"/>
        <v>686.8200946710131</v>
      </c>
      <c r="C223" s="51">
        <f t="shared" si="17"/>
        <v>686.2348340523773</v>
      </c>
      <c r="D223" s="81" t="str">
        <f t="shared" si="11"/>
        <v>VALIDO</v>
      </c>
      <c r="K223" s="3">
        <v>635</v>
      </c>
      <c r="L223" s="72">
        <f t="shared" si="12"/>
        <v>686.2348340523773</v>
      </c>
      <c r="M223" s="65">
        <f t="shared" si="13"/>
        <v>5863.198895877678</v>
      </c>
      <c r="N223" s="65">
        <f t="shared" si="14"/>
        <v>14.631515465893585</v>
      </c>
      <c r="O223" s="65">
        <f t="shared" si="15"/>
        <v>5877.8304113435715</v>
      </c>
      <c r="P223" s="72">
        <f t="shared" si="16"/>
        <v>1.1681364442629674</v>
      </c>
    </row>
    <row r="224" spans="1:16" ht="15" hidden="1" outlineLevel="1">
      <c r="A224" s="51">
        <f aca="true" t="shared" si="18" ref="A224:A287">K224/60</f>
        <v>10.666666666666666</v>
      </c>
      <c r="B224" s="51">
        <f aca="true" t="shared" si="19" ref="B224:B287">20+345*(LOG(8*A224+1))</f>
        <v>687.9815857297483</v>
      </c>
      <c r="C224" s="51">
        <f t="shared" si="17"/>
        <v>687.4029704966403</v>
      </c>
      <c r="D224" s="81" t="str">
        <f aca="true" t="shared" si="20" ref="D224:D287">IF(C224&lt;$E$38,"VALIDO","NO VALIDO")</f>
        <v>VALIDO</v>
      </c>
      <c r="K224" s="3">
        <v>640</v>
      </c>
      <c r="L224" s="72">
        <f aca="true" t="shared" si="21" ref="L224:L287">IF(C224&lt;$E$38,C224,"NO VALIDO")</f>
        <v>687.4029704966403</v>
      </c>
      <c r="M224" s="65">
        <f aca="true" t="shared" si="22" ref="M224:M287">$D$92*$E$92*$F$92*$G$92*((B224+273)^4-(C224+273)^4)</f>
        <v>5817.760742851974</v>
      </c>
      <c r="N224" s="65">
        <f aca="true" t="shared" si="23" ref="N224:N287">$H$92*(B224-C224)</f>
        <v>14.465380827701324</v>
      </c>
      <c r="O224" s="65">
        <f aca="true" t="shared" si="24" ref="O224:O287">M224+N224</f>
        <v>5832.226123679676</v>
      </c>
      <c r="P224" s="72">
        <f aca="true" t="shared" si="25" ref="P224:P287">IF(O224&gt;0,$B$94*O224*5,0)</f>
        <v>1.159073231018155</v>
      </c>
    </row>
    <row r="225" spans="1:16" ht="15" hidden="1" outlineLevel="1">
      <c r="A225" s="51">
        <f t="shared" si="18"/>
        <v>10.75</v>
      </c>
      <c r="B225" s="51">
        <f t="shared" si="19"/>
        <v>689.1341421534233</v>
      </c>
      <c r="C225" s="51">
        <f aca="true" t="shared" si="26" ref="C225:C288">C224+P224</f>
        <v>688.5620437276584</v>
      </c>
      <c r="D225" s="81" t="str">
        <f t="shared" si="20"/>
        <v>VALIDO</v>
      </c>
      <c r="K225" s="3">
        <v>645</v>
      </c>
      <c r="L225" s="72">
        <f t="shared" si="21"/>
        <v>688.5620437276584</v>
      </c>
      <c r="M225" s="65">
        <f t="shared" si="22"/>
        <v>5773.023301498347</v>
      </c>
      <c r="N225" s="65">
        <f t="shared" si="23"/>
        <v>14.302460644123016</v>
      </c>
      <c r="O225" s="65">
        <f t="shared" si="24"/>
        <v>5787.32576214247</v>
      </c>
      <c r="P225" s="72">
        <f t="shared" si="25"/>
        <v>1.1501499132288275</v>
      </c>
    </row>
    <row r="226" spans="1:16" ht="15" hidden="1" outlineLevel="1">
      <c r="A226" s="51">
        <f t="shared" si="18"/>
        <v>10.833333333333334</v>
      </c>
      <c r="B226" s="51">
        <f t="shared" si="19"/>
        <v>690.2779003506829</v>
      </c>
      <c r="C226" s="51">
        <f t="shared" si="26"/>
        <v>689.7121936408872</v>
      </c>
      <c r="D226" s="81" t="str">
        <f t="shared" si="20"/>
        <v>VALIDO</v>
      </c>
      <c r="K226" s="3">
        <v>650</v>
      </c>
      <c r="L226" s="72">
        <f t="shared" si="21"/>
        <v>689.7121936408872</v>
      </c>
      <c r="M226" s="65">
        <f t="shared" si="22"/>
        <v>5728.970449784339</v>
      </c>
      <c r="N226" s="65">
        <f t="shared" si="23"/>
        <v>14.142667744891924</v>
      </c>
      <c r="O226" s="65">
        <f t="shared" si="24"/>
        <v>5743.11311752923</v>
      </c>
      <c r="P226" s="72">
        <f t="shared" si="25"/>
        <v>1.1413632695430382</v>
      </c>
    </row>
    <row r="227" spans="1:16" ht="15" hidden="1" outlineLevel="1">
      <c r="A227" s="51">
        <f t="shared" si="18"/>
        <v>10.916666666666666</v>
      </c>
      <c r="B227" s="51">
        <f t="shared" si="19"/>
        <v>691.4129936299151</v>
      </c>
      <c r="C227" s="51">
        <f t="shared" si="26"/>
        <v>690.8535569104303</v>
      </c>
      <c r="D227" s="81" t="str">
        <f t="shared" si="20"/>
        <v>VALIDO</v>
      </c>
      <c r="K227" s="3">
        <v>655</v>
      </c>
      <c r="L227" s="72">
        <f t="shared" si="21"/>
        <v>690.8535569104303</v>
      </c>
      <c r="M227" s="65">
        <f t="shared" si="22"/>
        <v>5685.58655751158</v>
      </c>
      <c r="N227" s="65">
        <f t="shared" si="23"/>
        <v>13.98591798712232</v>
      </c>
      <c r="O227" s="65">
        <f t="shared" si="24"/>
        <v>5699.572475498702</v>
      </c>
      <c r="P227" s="72">
        <f t="shared" si="25"/>
        <v>1.1327101769556251</v>
      </c>
    </row>
    <row r="228" spans="1:16" ht="15" hidden="1" outlineLevel="1">
      <c r="A228" s="51">
        <f t="shared" si="18"/>
        <v>11</v>
      </c>
      <c r="B228" s="51">
        <f t="shared" si="19"/>
        <v>692.5395522924949</v>
      </c>
      <c r="C228" s="51">
        <f t="shared" si="26"/>
        <v>691.9862670873858</v>
      </c>
      <c r="D228" s="81" t="str">
        <f t="shared" si="20"/>
        <v>VALIDO</v>
      </c>
      <c r="K228" s="3">
        <v>660</v>
      </c>
      <c r="L228" s="72">
        <f t="shared" si="21"/>
        <v>691.9862670873858</v>
      </c>
      <c r="M228" s="65">
        <f t="shared" si="22"/>
        <v>5642.856467746051</v>
      </c>
      <c r="N228" s="65">
        <f t="shared" si="23"/>
        <v>13.832130127727282</v>
      </c>
      <c r="O228" s="65">
        <f t="shared" si="24"/>
        <v>5656.688597873778</v>
      </c>
      <c r="P228" s="72">
        <f t="shared" si="25"/>
        <v>1.1241876070923793</v>
      </c>
    </row>
    <row r="229" spans="1:16" ht="15" hidden="1" outlineLevel="1">
      <c r="A229" s="51">
        <f t="shared" si="18"/>
        <v>11.083333333333334</v>
      </c>
      <c r="B229" s="51">
        <f t="shared" si="19"/>
        <v>693.6577037225472</v>
      </c>
      <c r="C229" s="51">
        <f t="shared" si="26"/>
        <v>693.1104546944782</v>
      </c>
      <c r="D229" s="81" t="str">
        <f t="shared" si="20"/>
        <v>VALIDO</v>
      </c>
      <c r="K229" s="3">
        <v>665</v>
      </c>
      <c r="L229" s="72">
        <f t="shared" si="21"/>
        <v>693.1104546944782</v>
      </c>
      <c r="M229" s="65">
        <f t="shared" si="22"/>
        <v>5600.765478912456</v>
      </c>
      <c r="N229" s="65">
        <f t="shared" si="23"/>
        <v>13.681225701725452</v>
      </c>
      <c r="O229" s="65">
        <f t="shared" si="24"/>
        <v>5614.446704614182</v>
      </c>
      <c r="P229" s="72">
        <f t="shared" si="25"/>
        <v>1.1157926226273678</v>
      </c>
    </row>
    <row r="230" spans="1:16" ht="15" hidden="1" outlineLevel="1">
      <c r="A230" s="51">
        <f t="shared" si="18"/>
        <v>11.166666666666666</v>
      </c>
      <c r="B230" s="51">
        <f t="shared" si="19"/>
        <v>694.7675724733864</v>
      </c>
      <c r="C230" s="51">
        <f t="shared" si="26"/>
        <v>694.2262473171056</v>
      </c>
      <c r="D230" s="81" t="str">
        <f t="shared" si="20"/>
        <v>VALIDO</v>
      </c>
      <c r="K230" s="3">
        <v>670</v>
      </c>
      <c r="L230" s="72">
        <f t="shared" si="21"/>
        <v>694.2262473171056</v>
      </c>
      <c r="M230" s="65">
        <f t="shared" si="22"/>
        <v>5559.29932788874</v>
      </c>
      <c r="N230" s="65">
        <f t="shared" si="23"/>
        <v>13.533128907019432</v>
      </c>
      <c r="O230" s="65">
        <f t="shared" si="24"/>
        <v>5572.832456795759</v>
      </c>
      <c r="P230" s="72">
        <f t="shared" si="25"/>
        <v>1.1075223739003075</v>
      </c>
    </row>
    <row r="231" spans="1:16" ht="15" hidden="1" outlineLevel="1">
      <c r="A231" s="51">
        <f t="shared" si="18"/>
        <v>11.25</v>
      </c>
      <c r="B231" s="51">
        <f t="shared" si="19"/>
        <v>695.8692803507773</v>
      </c>
      <c r="C231" s="51">
        <f t="shared" si="26"/>
        <v>695.333769691006</v>
      </c>
      <c r="D231" s="81" t="str">
        <f t="shared" si="20"/>
        <v>VALIDO</v>
      </c>
      <c r="K231" s="3">
        <v>675</v>
      </c>
      <c r="L231" s="72">
        <f t="shared" si="21"/>
        <v>695.333769691006</v>
      </c>
      <c r="M231" s="65">
        <f t="shared" si="22"/>
        <v>5518.444173640461</v>
      </c>
      <c r="N231" s="65">
        <f t="shared" si="23"/>
        <v>13.387766494284392</v>
      </c>
      <c r="O231" s="65">
        <f t="shared" si="24"/>
        <v>5531.831940134745</v>
      </c>
      <c r="P231" s="72">
        <f t="shared" si="25"/>
        <v>1.099374095642243</v>
      </c>
    </row>
    <row r="232" spans="1:16" ht="15" hidden="1" outlineLevel="1">
      <c r="A232" s="51">
        <f t="shared" si="18"/>
        <v>11.333333333333334</v>
      </c>
      <c r="B232" s="51">
        <f t="shared" si="19"/>
        <v>696.9629464931571</v>
      </c>
      <c r="C232" s="51">
        <f t="shared" si="26"/>
        <v>696.4331437866482</v>
      </c>
      <c r="D232" s="81" t="str">
        <f t="shared" si="20"/>
        <v>VALIDO</v>
      </c>
      <c r="K232" s="3">
        <v>680</v>
      </c>
      <c r="L232" s="72">
        <f t="shared" si="21"/>
        <v>696.4331437866482</v>
      </c>
      <c r="M232" s="65">
        <f t="shared" si="22"/>
        <v>5478.186581809986</v>
      </c>
      <c r="N232" s="65">
        <f t="shared" si="23"/>
        <v>13.245067662722931</v>
      </c>
      <c r="O232" s="65">
        <f t="shared" si="24"/>
        <v>5491.431649472709</v>
      </c>
      <c r="P232" s="72">
        <f t="shared" si="25"/>
        <v>1.0913451038921471</v>
      </c>
    </row>
    <row r="233" spans="1:16" ht="15" hidden="1" outlineLevel="1">
      <c r="A233" s="51">
        <f t="shared" si="18"/>
        <v>11.416666666666666</v>
      </c>
      <c r="B233" s="51">
        <f t="shared" si="19"/>
        <v>698.0486874489512</v>
      </c>
      <c r="C233" s="51">
        <f t="shared" si="26"/>
        <v>697.5244888905404</v>
      </c>
      <c r="D233" s="81" t="str">
        <f t="shared" si="20"/>
        <v>VALIDO</v>
      </c>
      <c r="K233" s="3">
        <v>685</v>
      </c>
      <c r="L233" s="72">
        <f t="shared" si="21"/>
        <v>697.5244888905404</v>
      </c>
      <c r="M233" s="65">
        <f t="shared" si="22"/>
        <v>5438.513509732029</v>
      </c>
      <c r="N233" s="65">
        <f t="shared" si="23"/>
        <v>13.104963960270766</v>
      </c>
      <c r="O233" s="65">
        <f t="shared" si="24"/>
        <v>5451.6184736923</v>
      </c>
      <c r="P233" s="72">
        <f t="shared" si="25"/>
        <v>1.0834327929991363</v>
      </c>
    </row>
    <row r="234" spans="1:16" ht="15" hidden="1" outlineLevel="1">
      <c r="A234" s="51">
        <f t="shared" si="18"/>
        <v>11.5</v>
      </c>
      <c r="B234" s="51">
        <f t="shared" si="19"/>
        <v>699.1266172511076</v>
      </c>
      <c r="C234" s="51">
        <f t="shared" si="26"/>
        <v>698.6079216835395</v>
      </c>
      <c r="D234" s="81" t="str">
        <f t="shared" si="20"/>
        <v>NO VALIDO</v>
      </c>
      <c r="K234" s="3">
        <v>690</v>
      </c>
      <c r="L234" s="72" t="str">
        <f t="shared" si="21"/>
        <v>NO VALIDO</v>
      </c>
      <c r="M234" s="65">
        <f t="shared" si="22"/>
        <v>5399.412292382201</v>
      </c>
      <c r="N234" s="65">
        <f t="shared" si="23"/>
        <v>12.96738918920255</v>
      </c>
      <c r="O234" s="65">
        <f t="shared" si="24"/>
        <v>5412.379681571403</v>
      </c>
      <c r="P234" s="72">
        <f t="shared" si="25"/>
        <v>1.0756346328111834</v>
      </c>
    </row>
    <row r="235" spans="1:16" ht="15" hidden="1" outlineLevel="1">
      <c r="A235" s="51">
        <f t="shared" si="18"/>
        <v>11.583333333333334</v>
      </c>
      <c r="B235" s="51">
        <f t="shared" si="19"/>
        <v>700.1968474889691</v>
      </c>
      <c r="C235" s="51">
        <f t="shared" si="26"/>
        <v>699.6835563163507</v>
      </c>
      <c r="D235" s="81" t="str">
        <f t="shared" si="20"/>
        <v>NO VALIDO</v>
      </c>
      <c r="K235" s="3">
        <v>695</v>
      </c>
      <c r="L235" s="72" t="str">
        <f t="shared" si="21"/>
        <v>NO VALIDO</v>
      </c>
      <c r="M235" s="65">
        <f t="shared" si="22"/>
        <v>5360.870628611059</v>
      </c>
      <c r="N235" s="65">
        <f t="shared" si="23"/>
        <v>12.832279315458095</v>
      </c>
      <c r="O235" s="65">
        <f t="shared" si="24"/>
        <v>5373.702907926518</v>
      </c>
      <c r="P235" s="72">
        <f t="shared" si="25"/>
        <v>1.0679481659213073</v>
      </c>
    </row>
    <row r="236" spans="1:16" ht="15" hidden="1" outlineLevel="1">
      <c r="A236" s="51">
        <f t="shared" si="18"/>
        <v>11.666666666666666</v>
      </c>
      <c r="B236" s="51">
        <f t="shared" si="19"/>
        <v>701.2594873775967</v>
      </c>
      <c r="C236" s="51">
        <f t="shared" si="26"/>
        <v>700.751504482272</v>
      </c>
      <c r="D236" s="81" t="str">
        <f t="shared" si="20"/>
        <v>NO VALIDO</v>
      </c>
      <c r="K236" s="3">
        <v>700</v>
      </c>
      <c r="L236" s="72" t="str">
        <f t="shared" si="21"/>
        <v>NO VALIDO</v>
      </c>
      <c r="M236" s="65">
        <f t="shared" si="22"/>
        <v>5322.876568341625</v>
      </c>
      <c r="N236" s="65">
        <f t="shared" si="23"/>
        <v>12.699572383115765</v>
      </c>
      <c r="O236" s="65">
        <f t="shared" si="24"/>
        <v>5335.576140724741</v>
      </c>
      <c r="P236" s="72">
        <f t="shared" si="25"/>
        <v>1.06037100510626</v>
      </c>
    </row>
    <row r="237" spans="1:16" ht="15" hidden="1" outlineLevel="1">
      <c r="A237" s="51">
        <f t="shared" si="18"/>
        <v>11.75</v>
      </c>
      <c r="B237" s="51">
        <f t="shared" si="19"/>
        <v>702.3146438246525</v>
      </c>
      <c r="C237" s="51">
        <f t="shared" si="26"/>
        <v>701.8118754873783</v>
      </c>
      <c r="D237" s="81" t="str">
        <f t="shared" si="20"/>
        <v>NO VALIDO</v>
      </c>
      <c r="K237" s="3">
        <v>705</v>
      </c>
      <c r="L237" s="72" t="str">
        <f t="shared" si="21"/>
        <v>NO VALIDO</v>
      </c>
      <c r="M237" s="65">
        <f t="shared" si="22"/>
        <v>5285.418499890434</v>
      </c>
      <c r="N237" s="65">
        <f t="shared" si="23"/>
        <v>12.569208431855827</v>
      </c>
      <c r="O237" s="65">
        <f t="shared" si="24"/>
        <v>5297.98770832229</v>
      </c>
      <c r="P237" s="72">
        <f t="shared" si="25"/>
        <v>1.052900830790363</v>
      </c>
    </row>
    <row r="238" spans="1:16" ht="15" hidden="1" outlineLevel="1">
      <c r="A238" s="51">
        <f t="shared" si="18"/>
        <v>11.833333333333334</v>
      </c>
      <c r="B238" s="51">
        <f t="shared" si="19"/>
        <v>703.3624214949439</v>
      </c>
      <c r="C238" s="51">
        <f t="shared" si="26"/>
        <v>702.8647763181687</v>
      </c>
      <c r="D238" s="81" t="str">
        <f t="shared" si="20"/>
        <v>NO VALIDO</v>
      </c>
      <c r="K238" s="3">
        <v>710</v>
      </c>
      <c r="L238" s="72" t="str">
        <f t="shared" si="21"/>
        <v>NO VALIDO</v>
      </c>
      <c r="M238" s="65">
        <f t="shared" si="22"/>
        <v>5248.485138301891</v>
      </c>
      <c r="N238" s="65">
        <f t="shared" si="23"/>
        <v>12.441129419380559</v>
      </c>
      <c r="O238" s="65">
        <f t="shared" si="24"/>
        <v>5260.926267721272</v>
      </c>
      <c r="P238" s="72">
        <f t="shared" si="25"/>
        <v>1.045535388711703</v>
      </c>
    </row>
    <row r="239" spans="1:16" ht="15" hidden="1" outlineLevel="1">
      <c r="A239" s="51">
        <f t="shared" si="18"/>
        <v>11.916666666666666</v>
      </c>
      <c r="B239" s="51">
        <f t="shared" si="19"/>
        <v>704.4029228727254</v>
      </c>
      <c r="C239" s="51">
        <f t="shared" si="26"/>
        <v>703.9103117068804</v>
      </c>
      <c r="D239" s="81" t="str">
        <f t="shared" si="20"/>
        <v>NO VALIDO</v>
      </c>
      <c r="K239" s="3">
        <v>715</v>
      </c>
      <c r="L239" s="72" t="str">
        <f t="shared" si="21"/>
        <v>NO VALIDO</v>
      </c>
      <c r="M239" s="65">
        <f t="shared" si="22"/>
        <v>5212.0655136341675</v>
      </c>
      <c r="N239" s="65">
        <f t="shared" si="23"/>
        <v>12.315279146125135</v>
      </c>
      <c r="O239" s="65">
        <f t="shared" si="24"/>
        <v>5224.380792780293</v>
      </c>
      <c r="P239" s="72">
        <f t="shared" si="25"/>
        <v>1.0382724875791576</v>
      </c>
    </row>
    <row r="240" spans="1:16" ht="15" hidden="1" outlineLevel="1">
      <c r="A240" s="51">
        <f t="shared" si="18"/>
        <v>12</v>
      </c>
      <c r="B240" s="51">
        <f t="shared" si="19"/>
        <v>705.4362483218545</v>
      </c>
      <c r="C240" s="51">
        <f t="shared" si="26"/>
        <v>704.9485841944596</v>
      </c>
      <c r="D240" s="81" t="str">
        <f t="shared" si="20"/>
        <v>NO VALIDO</v>
      </c>
      <c r="K240" s="3">
        <v>720</v>
      </c>
      <c r="L240" s="72" t="str">
        <f t="shared" si="21"/>
        <v>NO VALIDO</v>
      </c>
      <c r="M240" s="65">
        <f t="shared" si="22"/>
        <v>5176.148960347674</v>
      </c>
      <c r="N240" s="65">
        <f t="shared" si="23"/>
        <v>12.19160318487127</v>
      </c>
      <c r="O240" s="65">
        <f t="shared" si="24"/>
        <v>5188.340563532545</v>
      </c>
      <c r="P240" s="72">
        <f t="shared" si="25"/>
        <v>1.0311099969495134</v>
      </c>
    </row>
    <row r="241" spans="1:16" ht="15" hidden="1" outlineLevel="1">
      <c r="A241" s="51">
        <f t="shared" si="18"/>
        <v>12.083333333333334</v>
      </c>
      <c r="B241" s="51">
        <f t="shared" si="19"/>
        <v>706.4624961438842</v>
      </c>
      <c r="C241" s="51">
        <f t="shared" si="26"/>
        <v>705.9796941914092</v>
      </c>
      <c r="D241" s="81" t="str">
        <f t="shared" si="20"/>
        <v>NO VALIDO</v>
      </c>
      <c r="K241" s="3">
        <v>725</v>
      </c>
      <c r="L241" s="72" t="str">
        <f t="shared" si="21"/>
        <v>NO VALIDO</v>
      </c>
      <c r="M241" s="65">
        <f t="shared" si="22"/>
        <v>5140.725106427413</v>
      </c>
      <c r="N241" s="65">
        <f t="shared" si="23"/>
        <v>12.070048811875722</v>
      </c>
      <c r="O241" s="65">
        <f t="shared" si="24"/>
        <v>5152.795155239289</v>
      </c>
      <c r="P241" s="72">
        <f t="shared" si="25"/>
        <v>1.0240458450519991</v>
      </c>
    </row>
    <row r="242" spans="1:16" ht="15" hidden="1" outlineLevel="1">
      <c r="A242" s="51">
        <f t="shared" si="18"/>
        <v>12.166666666666666</v>
      </c>
      <c r="B242" s="51">
        <f t="shared" si="19"/>
        <v>707.4817626341827</v>
      </c>
      <c r="C242" s="51">
        <f t="shared" si="26"/>
        <v>707.0037400364612</v>
      </c>
      <c r="D242" s="81" t="str">
        <f t="shared" si="20"/>
        <v>NO VALIDO</v>
      </c>
      <c r="K242" s="3">
        <v>730</v>
      </c>
      <c r="L242" s="72" t="str">
        <f t="shared" si="21"/>
        <v>NO VALIDO</v>
      </c>
      <c r="M242" s="65">
        <f t="shared" si="22"/>
        <v>5105.783863770211</v>
      </c>
      <c r="N242" s="65">
        <f t="shared" si="23"/>
        <v>11.950564943037989</v>
      </c>
      <c r="O242" s="65">
        <f t="shared" si="24"/>
        <v>5117.734428713249</v>
      </c>
      <c r="P242" s="72">
        <f t="shared" si="25"/>
        <v>1.0170780168651965</v>
      </c>
    </row>
    <row r="243" spans="1:16" ht="15" hidden="1" outlineLevel="1">
      <c r="A243" s="51">
        <f t="shared" si="18"/>
        <v>12.25</v>
      </c>
      <c r="B243" s="51">
        <f t="shared" si="19"/>
        <v>708.4941421361547</v>
      </c>
      <c r="C243" s="51">
        <f t="shared" si="26"/>
        <v>708.0208180533264</v>
      </c>
      <c r="D243" s="81" t="str">
        <f t="shared" si="20"/>
        <v>NO VALIDO</v>
      </c>
      <c r="K243" s="3">
        <v>735</v>
      </c>
      <c r="L243" s="72" t="str">
        <f t="shared" si="21"/>
        <v>NO VALIDO</v>
      </c>
      <c r="M243" s="65">
        <f t="shared" si="22"/>
        <v>5071.315418022733</v>
      </c>
      <c r="N243" s="65">
        <f t="shared" si="23"/>
        <v>11.833102070707469</v>
      </c>
      <c r="O243" s="65">
        <f t="shared" si="24"/>
        <v>5083.14852009344</v>
      </c>
      <c r="P243" s="72">
        <f t="shared" si="25"/>
        <v>1.0102045520849305</v>
      </c>
    </row>
    <row r="244" spans="1:16" ht="15" hidden="1" outlineLevel="1">
      <c r="A244" s="51">
        <f t="shared" si="18"/>
        <v>12.333333333333334</v>
      </c>
      <c r="B244" s="51">
        <f t="shared" si="19"/>
        <v>709.4997270936447</v>
      </c>
      <c r="C244" s="51">
        <f t="shared" si="26"/>
        <v>709.0310226054113</v>
      </c>
      <c r="D244" s="81" t="str">
        <f t="shared" si="20"/>
        <v>NO VALIDO</v>
      </c>
      <c r="K244" s="3">
        <v>740</v>
      </c>
      <c r="L244" s="72" t="str">
        <f t="shared" si="21"/>
        <v>NO VALIDO</v>
      </c>
      <c r="M244" s="65">
        <f t="shared" si="22"/>
        <v>5037.310219915915</v>
      </c>
      <c r="N244" s="65">
        <f t="shared" si="23"/>
        <v>11.717612205833916</v>
      </c>
      <c r="O244" s="65">
        <f t="shared" si="24"/>
        <v>5049.027832121748</v>
      </c>
      <c r="P244" s="72">
        <f t="shared" si="25"/>
        <v>1.0034235433906107</v>
      </c>
    </row>
    <row r="245" spans="1:16" ht="15" hidden="1" outlineLevel="1">
      <c r="A245" s="51">
        <f t="shared" si="18"/>
        <v>12.416666666666666</v>
      </c>
      <c r="B245" s="51">
        <f t="shared" si="19"/>
        <v>710.4986081015925</v>
      </c>
      <c r="C245" s="51">
        <f t="shared" si="26"/>
        <v>710.0344461488019</v>
      </c>
      <c r="D245" s="81" t="str">
        <f t="shared" si="20"/>
        <v>NO VALIDO</v>
      </c>
      <c r="K245" s="3">
        <v>745</v>
      </c>
      <c r="L245" s="72" t="str">
        <f t="shared" si="21"/>
        <v>NO VALIDO</v>
      </c>
      <c r="M245" s="65">
        <f t="shared" si="22"/>
        <v>5003.758975705483</v>
      </c>
      <c r="N245" s="65">
        <f t="shared" si="23"/>
        <v>11.604048819765467</v>
      </c>
      <c r="O245" s="65">
        <f t="shared" si="24"/>
        <v>5015.363024525248</v>
      </c>
      <c r="P245" s="72">
        <f t="shared" si="25"/>
        <v>0.9967331345338528</v>
      </c>
    </row>
    <row r="246" spans="1:16" ht="15" hidden="1" outlineLevel="1">
      <c r="A246" s="51">
        <f t="shared" si="18"/>
        <v>12.5</v>
      </c>
      <c r="B246" s="51">
        <f t="shared" si="19"/>
        <v>711.4908739550117</v>
      </c>
      <c r="C246" s="51">
        <f t="shared" si="26"/>
        <v>711.0311792833357</v>
      </c>
      <c r="D246" s="81" t="str">
        <f t="shared" si="20"/>
        <v>NO VALIDO</v>
      </c>
      <c r="K246" s="3">
        <v>750</v>
      </c>
      <c r="L246" s="72" t="str">
        <f t="shared" si="21"/>
        <v>NO VALIDO</v>
      </c>
      <c r="M246" s="65">
        <f t="shared" si="22"/>
        <v>4970.652639400624</v>
      </c>
      <c r="N246" s="65">
        <f t="shared" si="23"/>
        <v>11.49236679189869</v>
      </c>
      <c r="O246" s="65">
        <f t="shared" si="24"/>
        <v>4982.1450061925225</v>
      </c>
      <c r="P246" s="72">
        <f t="shared" si="25"/>
        <v>0.9901315187836323</v>
      </c>
    </row>
    <row r="247" spans="1:16" ht="15" hidden="1" outlineLevel="1">
      <c r="A247" s="51">
        <f t="shared" si="18"/>
        <v>12.583333333333334</v>
      </c>
      <c r="B247" s="51">
        <f t="shared" si="19"/>
        <v>712.4766116963575</v>
      </c>
      <c r="C247" s="51">
        <f t="shared" si="26"/>
        <v>712.0213108021194</v>
      </c>
      <c r="D247" s="81" t="str">
        <f t="shared" si="20"/>
        <v>NO VALIDO</v>
      </c>
      <c r="K247" s="3">
        <v>755</v>
      </c>
      <c r="L247" s="72" t="str">
        <f t="shared" si="21"/>
        <v>NO VALIDO</v>
      </c>
      <c r="M247" s="65">
        <f t="shared" si="22"/>
        <v>4937.982403750609</v>
      </c>
      <c r="N247" s="65">
        <f t="shared" si="23"/>
        <v>11.382522355953029</v>
      </c>
      <c r="O247" s="65">
        <f t="shared" si="24"/>
        <v>4949.364926106562</v>
      </c>
      <c r="P247" s="72">
        <f t="shared" si="25"/>
        <v>0.983616937124323</v>
      </c>
    </row>
    <row r="248" spans="1:16" ht="15" hidden="1" outlineLevel="1">
      <c r="A248" s="51">
        <f t="shared" si="18"/>
        <v>12.666666666666666</v>
      </c>
      <c r="B248" s="51">
        <f t="shared" si="19"/>
        <v>713.4559066613458</v>
      </c>
      <c r="C248" s="51">
        <f t="shared" si="26"/>
        <v>713.0049277392437</v>
      </c>
      <c r="D248" s="81" t="str">
        <f t="shared" si="20"/>
        <v>NO VALIDO</v>
      </c>
      <c r="K248" s="3">
        <v>760</v>
      </c>
      <c r="L248" s="72" t="str">
        <f t="shared" si="21"/>
        <v>NO VALIDO</v>
      </c>
      <c r="M248" s="65">
        <f t="shared" si="22"/>
        <v>4905.739693281187</v>
      </c>
      <c r="N248" s="65">
        <f t="shared" si="23"/>
        <v>11.274473052552025</v>
      </c>
      <c r="O248" s="65">
        <f t="shared" si="24"/>
        <v>4917.014166333739</v>
      </c>
      <c r="P248" s="72">
        <f t="shared" si="25"/>
        <v>0.9771876768623562</v>
      </c>
    </row>
    <row r="249" spans="1:16" ht="15" hidden="1" outlineLevel="1">
      <c r="A249" s="51">
        <f t="shared" si="18"/>
        <v>12.75</v>
      </c>
      <c r="B249" s="51">
        <f t="shared" si="19"/>
        <v>714.4288425232843</v>
      </c>
      <c r="C249" s="51">
        <f t="shared" si="26"/>
        <v>713.9821154161061</v>
      </c>
      <c r="D249" s="81" t="str">
        <f t="shared" si="20"/>
        <v>NO VALIDO</v>
      </c>
      <c r="K249" s="3">
        <v>765</v>
      </c>
      <c r="L249" s="72" t="str">
        <f t="shared" si="21"/>
        <v>NO VALIDO</v>
      </c>
      <c r="M249" s="65">
        <f t="shared" si="22"/>
        <v>4873.916155727291</v>
      </c>
      <c r="N249" s="65">
        <f t="shared" si="23"/>
        <v>11.168177679454061</v>
      </c>
      <c r="O249" s="65">
        <f t="shared" si="24"/>
        <v>4885.084333406745</v>
      </c>
      <c r="P249" s="72">
        <f t="shared" si="25"/>
        <v>0.970842069913699</v>
      </c>
    </row>
    <row r="250" spans="1:16" ht="15" hidden="1" outlineLevel="1">
      <c r="A250" s="51">
        <f t="shared" si="18"/>
        <v>12.833333333333334</v>
      </c>
      <c r="B250" s="51">
        <f t="shared" si="19"/>
        <v>715.3955013359754</v>
      </c>
      <c r="C250" s="51">
        <f t="shared" si="26"/>
        <v>714.9529574860198</v>
      </c>
      <c r="D250" s="81" t="str">
        <f t="shared" si="20"/>
        <v>NO VALIDO</v>
      </c>
      <c r="K250" s="3">
        <v>770</v>
      </c>
      <c r="L250" s="72" t="str">
        <f t="shared" si="21"/>
        <v>NO VALIDO</v>
      </c>
      <c r="M250" s="65">
        <f t="shared" si="22"/>
        <v>4842.503655946715</v>
      </c>
      <c r="N250" s="65">
        <f t="shared" si="23"/>
        <v>11.06359624888853</v>
      </c>
      <c r="O250" s="65">
        <f t="shared" si="24"/>
        <v>4853.567252195604</v>
      </c>
      <c r="P250" s="72">
        <f t="shared" si="25"/>
        <v>0.9645784915858049</v>
      </c>
    </row>
    <row r="251" spans="1:16" ht="15" hidden="1" outlineLevel="1">
      <c r="A251" s="51">
        <f t="shared" si="18"/>
        <v>12.916666666666666</v>
      </c>
      <c r="B251" s="51">
        <f t="shared" si="19"/>
        <v>716.3559635752413</v>
      </c>
      <c r="C251" s="51">
        <f t="shared" si="26"/>
        <v>715.9175359776057</v>
      </c>
      <c r="D251" s="81" t="str">
        <f t="shared" si="20"/>
        <v>NO VALIDO</v>
      </c>
      <c r="K251" s="3">
        <v>775</v>
      </c>
      <c r="L251" s="72" t="str">
        <f t="shared" si="21"/>
        <v>NO VALIDO</v>
      </c>
      <c r="M251" s="65">
        <f t="shared" si="22"/>
        <v>4811.494267549742</v>
      </c>
      <c r="N251" s="65">
        <f t="shared" si="23"/>
        <v>10.960689940890234</v>
      </c>
      <c r="O251" s="65">
        <f t="shared" si="24"/>
        <v>4822.454957490632</v>
      </c>
      <c r="P251" s="72">
        <f t="shared" si="25"/>
        <v>0.9583953589048435</v>
      </c>
    </row>
    <row r="252" spans="1:16" ht="15" hidden="1" outlineLevel="1">
      <c r="A252" s="51">
        <f t="shared" si="18"/>
        <v>13</v>
      </c>
      <c r="B252" s="51">
        <f t="shared" si="19"/>
        <v>717.3103081791287</v>
      </c>
      <c r="C252" s="51">
        <f t="shared" si="26"/>
        <v>716.8759313365105</v>
      </c>
      <c r="D252" s="81" t="str">
        <f t="shared" si="20"/>
        <v>NO VALIDO</v>
      </c>
      <c r="K252" s="3">
        <v>780</v>
      </c>
      <c r="L252" s="72" t="str">
        <f t="shared" si="21"/>
        <v>NO VALIDO</v>
      </c>
      <c r="M252" s="65">
        <f t="shared" si="22"/>
        <v>4780.880267835102</v>
      </c>
      <c r="N252" s="65">
        <f t="shared" si="23"/>
        <v>10.859421065455876</v>
      </c>
      <c r="O252" s="65">
        <f t="shared" si="24"/>
        <v>4791.739688900558</v>
      </c>
      <c r="P252" s="72">
        <f t="shared" si="25"/>
        <v>0.9522911296017749</v>
      </c>
    </row>
    <row r="253" spans="1:16" ht="15" hidden="1" outlineLevel="1">
      <c r="A253" s="51">
        <f t="shared" si="18"/>
        <v>13.083333333333334</v>
      </c>
      <c r="B253" s="51">
        <f t="shared" si="19"/>
        <v>718.2586125868407</v>
      </c>
      <c r="C253" s="51">
        <f t="shared" si="26"/>
        <v>717.8282224661123</v>
      </c>
      <c r="D253" s="81" t="str">
        <f t="shared" si="20"/>
        <v>NO VALIDO</v>
      </c>
      <c r="K253" s="3">
        <v>785</v>
      </c>
      <c r="L253" s="72" t="str">
        <f t="shared" si="21"/>
        <v>NO VALIDO</v>
      </c>
      <c r="M253" s="65">
        <f t="shared" si="22"/>
        <v>4750.654129395722</v>
      </c>
      <c r="N253" s="65">
        <f t="shared" si="23"/>
        <v>10.759753018211882</v>
      </c>
      <c r="O253" s="65">
        <f t="shared" si="24"/>
        <v>4761.413882413934</v>
      </c>
      <c r="P253" s="72">
        <f t="shared" si="25"/>
        <v>0.9462643004352976</v>
      </c>
    </row>
    <row r="254" spans="1:16" ht="15" hidden="1" outlineLevel="1">
      <c r="A254" s="51">
        <f t="shared" si="18"/>
        <v>13.166666666666666</v>
      </c>
      <c r="B254" s="51">
        <f t="shared" si="19"/>
        <v>719.200952776444</v>
      </c>
      <c r="C254" s="51">
        <f t="shared" si="26"/>
        <v>718.7744867665475</v>
      </c>
      <c r="D254" s="81" t="str">
        <f t="shared" si="20"/>
        <v>NO VALIDO</v>
      </c>
      <c r="K254" s="3">
        <v>790</v>
      </c>
      <c r="L254" s="72" t="str">
        <f t="shared" si="21"/>
        <v>NO VALIDO</v>
      </c>
      <c r="M254" s="65">
        <f t="shared" si="22"/>
        <v>4720.8085162015595</v>
      </c>
      <c r="N254" s="65">
        <f t="shared" si="23"/>
        <v>10.661650247411103</v>
      </c>
      <c r="O254" s="65">
        <f t="shared" si="24"/>
        <v>4731.47016644897</v>
      </c>
      <c r="P254" s="72">
        <f t="shared" si="25"/>
        <v>0.9403134064068092</v>
      </c>
    </row>
    <row r="255" spans="1:16" ht="15" hidden="1" outlineLevel="1">
      <c r="A255" s="51">
        <f t="shared" si="18"/>
        <v>13.25</v>
      </c>
      <c r="B255" s="51">
        <f t="shared" si="19"/>
        <v>720.1374033013974</v>
      </c>
      <c r="C255" s="51">
        <f t="shared" si="26"/>
        <v>719.7148001729544</v>
      </c>
      <c r="D255" s="81" t="str">
        <f t="shared" si="20"/>
        <v>NO VALIDO</v>
      </c>
      <c r="K255" s="3">
        <v>795</v>
      </c>
      <c r="L255" s="72" t="str">
        <f t="shared" si="21"/>
        <v>NO VALIDO</v>
      </c>
      <c r="M255" s="65">
        <f t="shared" si="22"/>
        <v>4691.336274889392</v>
      </c>
      <c r="N255" s="65">
        <f t="shared" si="23"/>
        <v>10.565078211075729</v>
      </c>
      <c r="O255" s="65">
        <f t="shared" si="24"/>
        <v>4701.901353100468</v>
      </c>
      <c r="P255" s="72">
        <f t="shared" si="25"/>
        <v>0.9344370190208555</v>
      </c>
    </row>
    <row r="256" spans="1:16" ht="15" hidden="1" outlineLevel="1">
      <c r="A256" s="51">
        <f t="shared" si="18"/>
        <v>13.333333333333334</v>
      </c>
      <c r="B256" s="51">
        <f t="shared" si="19"/>
        <v>721.0680373259469</v>
      </c>
      <c r="C256" s="51">
        <f t="shared" si="26"/>
        <v>720.6492371919752</v>
      </c>
      <c r="D256" s="81" t="str">
        <f t="shared" si="20"/>
        <v>NO VALIDO</v>
      </c>
      <c r="K256" s="3">
        <v>800</v>
      </c>
      <c r="L256" s="72" t="str">
        <f t="shared" si="21"/>
        <v>NO VALIDO</v>
      </c>
      <c r="M256" s="65">
        <f t="shared" si="22"/>
        <v>4662.2304323026065</v>
      </c>
      <c r="N256" s="65">
        <f t="shared" si="23"/>
        <v>10.470003349291801</v>
      </c>
      <c r="O256" s="65">
        <f t="shared" si="24"/>
        <v>4672.700435651898</v>
      </c>
      <c r="P256" s="72">
        <f t="shared" si="25"/>
        <v>0.9286337457906924</v>
      </c>
    </row>
    <row r="257" spans="1:16" ht="15" hidden="1" outlineLevel="1">
      <c r="A257" s="51">
        <f t="shared" si="18"/>
        <v>13.416666666666666</v>
      </c>
      <c r="B257" s="51">
        <f t="shared" si="19"/>
        <v>721.9929266594281</v>
      </c>
      <c r="C257" s="51">
        <f t="shared" si="26"/>
        <v>721.5778709377659</v>
      </c>
      <c r="D257" s="81" t="str">
        <f t="shared" si="20"/>
        <v>NO VALIDO</v>
      </c>
      <c r="K257" s="3">
        <v>805</v>
      </c>
      <c r="L257" s="72" t="str">
        <f t="shared" si="21"/>
        <v>NO VALIDO</v>
      </c>
      <c r="M257" s="65">
        <f t="shared" si="22"/>
        <v>4633.484185989514</v>
      </c>
      <c r="N257" s="65">
        <f t="shared" si="23"/>
        <v>10.376393041556753</v>
      </c>
      <c r="O257" s="65">
        <f t="shared" si="24"/>
        <v>4643.860579031071</v>
      </c>
      <c r="P257" s="72">
        <f t="shared" si="25"/>
        <v>0.9229022283414834</v>
      </c>
    </row>
    <row r="258" spans="1:16" ht="15" hidden="1" outlineLevel="1">
      <c r="A258" s="51">
        <f t="shared" si="18"/>
        <v>13.5</v>
      </c>
      <c r="B258" s="51">
        <f t="shared" si="19"/>
        <v>722.9121417895152</v>
      </c>
      <c r="C258" s="51">
        <f t="shared" si="26"/>
        <v>722.5007731661074</v>
      </c>
      <c r="D258" s="81" t="str">
        <f t="shared" si="20"/>
        <v>NO VALIDO</v>
      </c>
      <c r="K258" s="3">
        <v>810</v>
      </c>
      <c r="L258" s="72" t="str">
        <f t="shared" si="21"/>
        <v>NO VALIDO</v>
      </c>
      <c r="M258" s="65">
        <f t="shared" si="22"/>
        <v>4605.090903655532</v>
      </c>
      <c r="N258" s="65">
        <f t="shared" si="23"/>
        <v>10.284215585195966</v>
      </c>
      <c r="O258" s="65">
        <f t="shared" si="24"/>
        <v>4615.375119240728</v>
      </c>
      <c r="P258" s="72">
        <f t="shared" si="25"/>
        <v>0.9172411422971377</v>
      </c>
    </row>
    <row r="259" spans="1:16" ht="15" hidden="1" outlineLevel="1">
      <c r="A259" s="51">
        <f t="shared" si="18"/>
        <v>13.583333333333334</v>
      </c>
      <c r="B259" s="51">
        <f t="shared" si="19"/>
        <v>723.8257519144576</v>
      </c>
      <c r="C259" s="51">
        <f t="shared" si="26"/>
        <v>723.4180143084045</v>
      </c>
      <c r="D259" s="81" t="str">
        <f t="shared" si="20"/>
        <v>NO VALIDO</v>
      </c>
      <c r="K259" s="3">
        <v>815</v>
      </c>
      <c r="L259" s="72" t="str">
        <f t="shared" si="21"/>
        <v>NO VALIDO</v>
      </c>
      <c r="M259" s="65">
        <f t="shared" si="22"/>
        <v>4577.0441122388065</v>
      </c>
      <c r="N259" s="65">
        <f t="shared" si="23"/>
        <v>10.193440151326172</v>
      </c>
      <c r="O259" s="65">
        <f t="shared" si="24"/>
        <v>4587.237552390133</v>
      </c>
      <c r="P259" s="72">
        <f t="shared" si="25"/>
        <v>0.911649195100493</v>
      </c>
    </row>
    <row r="260" spans="1:16" ht="15" hidden="1" outlineLevel="1">
      <c r="A260" s="51">
        <f t="shared" si="18"/>
        <v>13.666666666666666</v>
      </c>
      <c r="B260" s="51">
        <f t="shared" si="19"/>
        <v>724.7338249743394</v>
      </c>
      <c r="C260" s="51">
        <f t="shared" si="26"/>
        <v>724.329663503505</v>
      </c>
      <c r="D260" s="81" t="str">
        <f t="shared" si="20"/>
        <v>NO VALIDO</v>
      </c>
      <c r="K260" s="3">
        <v>820</v>
      </c>
      <c r="L260" s="72" t="str">
        <f t="shared" si="21"/>
        <v>NO VALIDO</v>
      </c>
      <c r="M260" s="65">
        <f t="shared" si="22"/>
        <v>4549.337500026775</v>
      </c>
      <c r="N260" s="65">
        <f t="shared" si="23"/>
        <v>10.104036770860603</v>
      </c>
      <c r="O260" s="65">
        <f t="shared" si="24"/>
        <v>4559.441536797636</v>
      </c>
      <c r="P260" s="72">
        <f t="shared" si="25"/>
        <v>0.9061251264311699</v>
      </c>
    </row>
    <row r="261" spans="1:16" ht="15" hidden="1" outlineLevel="1">
      <c r="A261" s="51">
        <f t="shared" si="18"/>
        <v>13.75</v>
      </c>
      <c r="B261" s="51">
        <f t="shared" si="19"/>
        <v>725.6364276813969</v>
      </c>
      <c r="C261" s="51">
        <f t="shared" si="26"/>
        <v>725.2357886299362</v>
      </c>
      <c r="D261" s="81" t="str">
        <f t="shared" si="20"/>
        <v>NO VALIDO</v>
      </c>
      <c r="K261" s="3">
        <v>825</v>
      </c>
      <c r="L261" s="72" t="str">
        <f t="shared" si="21"/>
        <v>NO VALIDO</v>
      </c>
      <c r="M261" s="65">
        <f t="shared" si="22"/>
        <v>4521.96490319822</v>
      </c>
      <c r="N261" s="65">
        <f t="shared" si="23"/>
        <v>10.015976286516093</v>
      </c>
      <c r="O261" s="65">
        <f t="shared" si="24"/>
        <v>4531.980879484736</v>
      </c>
      <c r="P261" s="72">
        <f t="shared" si="25"/>
        <v>0.9006677055214567</v>
      </c>
    </row>
    <row r="262" spans="1:16" ht="15" hidden="1" outlineLevel="1">
      <c r="A262" s="51">
        <f t="shared" si="18"/>
        <v>13.833333333333334</v>
      </c>
      <c r="B262" s="51">
        <f t="shared" si="19"/>
        <v>726.5336255494282</v>
      </c>
      <c r="C262" s="51">
        <f t="shared" si="26"/>
        <v>726.1364563354576</v>
      </c>
      <c r="D262" s="81" t="str">
        <f t="shared" si="20"/>
        <v>NO VALIDO</v>
      </c>
      <c r="K262" s="3">
        <v>830</v>
      </c>
      <c r="L262" s="72" t="str">
        <f t="shared" si="21"/>
        <v>NO VALIDO</v>
      </c>
      <c r="M262" s="65">
        <f t="shared" si="22"/>
        <v>4494.920311996111</v>
      </c>
      <c r="N262" s="65">
        <f t="shared" si="23"/>
        <v>9.929230349263207</v>
      </c>
      <c r="O262" s="65">
        <f t="shared" si="24"/>
        <v>4504.849542345374</v>
      </c>
      <c r="P262" s="72">
        <f t="shared" si="25"/>
        <v>0.8952757323823696</v>
      </c>
    </row>
    <row r="263" spans="1:16" ht="15" hidden="1" outlineLevel="1">
      <c r="A263" s="51">
        <f t="shared" si="18"/>
        <v>13.916666666666666</v>
      </c>
      <c r="B263" s="51">
        <f t="shared" si="19"/>
        <v>727.4254829223283</v>
      </c>
      <c r="C263" s="51">
        <f t="shared" si="26"/>
        <v>727.03173206784</v>
      </c>
      <c r="D263" s="81" t="str">
        <f t="shared" si="20"/>
        <v>NO VALIDO</v>
      </c>
      <c r="K263" s="3">
        <v>835</v>
      </c>
      <c r="L263" s="72" t="str">
        <f t="shared" si="21"/>
        <v>NO VALIDO</v>
      </c>
      <c r="M263" s="65">
        <f t="shared" si="22"/>
        <v>4468.197852890843</v>
      </c>
      <c r="N263" s="65">
        <f t="shared" si="23"/>
        <v>9.843771362207576</v>
      </c>
      <c r="O263" s="65">
        <f t="shared" si="24"/>
        <v>4478.041624253051</v>
      </c>
      <c r="P263" s="72">
        <f t="shared" si="25"/>
        <v>0.8899480342476931</v>
      </c>
    </row>
    <row r="264" spans="1:16" ht="15" hidden="1" outlineLevel="1">
      <c r="A264" s="51">
        <f t="shared" si="18"/>
        <v>14</v>
      </c>
      <c r="B264" s="51">
        <f t="shared" si="19"/>
        <v>728.3120630017797</v>
      </c>
      <c r="C264" s="51">
        <f t="shared" si="26"/>
        <v>727.9216801020877</v>
      </c>
      <c r="D264" s="81" t="str">
        <f t="shared" si="20"/>
        <v>NO VALIDO</v>
      </c>
      <c r="K264" s="3">
        <v>840</v>
      </c>
      <c r="L264" s="72" t="str">
        <f t="shared" si="21"/>
        <v>NO VALIDO</v>
      </c>
      <c r="M264" s="65">
        <f t="shared" si="22"/>
        <v>4441.791801080605</v>
      </c>
      <c r="N264" s="65">
        <f t="shared" si="23"/>
        <v>9.75957249229964</v>
      </c>
      <c r="O264" s="65">
        <f t="shared" si="24"/>
        <v>4451.551373572905</v>
      </c>
      <c r="P264" s="72">
        <f t="shared" si="25"/>
        <v>0.8846834680605807</v>
      </c>
    </row>
    <row r="265" spans="1:16" ht="15" hidden="1" outlineLevel="1">
      <c r="A265" s="51">
        <f t="shared" si="18"/>
        <v>14.083333333333334</v>
      </c>
      <c r="B265" s="51">
        <f t="shared" si="19"/>
        <v>729.1934278741282</v>
      </c>
      <c r="C265" s="51">
        <f t="shared" si="26"/>
        <v>728.8063635701483</v>
      </c>
      <c r="D265" s="81" t="str">
        <f t="shared" si="20"/>
        <v>NO VALIDO</v>
      </c>
      <c r="K265" s="3">
        <v>845</v>
      </c>
      <c r="L265" s="72" t="str">
        <f t="shared" si="21"/>
        <v>NO VALIDO</v>
      </c>
      <c r="M265" s="65">
        <f t="shared" si="22"/>
        <v>4415.696555308264</v>
      </c>
      <c r="N265" s="65">
        <f t="shared" si="23"/>
        <v>9.67660759949922</v>
      </c>
      <c r="O265" s="65">
        <f t="shared" si="24"/>
        <v>4425.373162907763</v>
      </c>
      <c r="P265" s="72">
        <f t="shared" si="25"/>
        <v>0.8794809154546855</v>
      </c>
    </row>
    <row r="266" spans="1:16" ht="15" hidden="1" outlineLevel="1">
      <c r="A266" s="51">
        <f t="shared" si="18"/>
        <v>14.166666666666666</v>
      </c>
      <c r="B266" s="51">
        <f t="shared" si="19"/>
        <v>730.0696385364723</v>
      </c>
      <c r="C266" s="51">
        <f t="shared" si="26"/>
        <v>729.685844485603</v>
      </c>
      <c r="D266" s="81" t="str">
        <f t="shared" si="20"/>
        <v>NO VALIDO</v>
      </c>
      <c r="K266" s="3">
        <v>850</v>
      </c>
      <c r="L266" s="72" t="str">
        <f t="shared" si="21"/>
        <v>NO VALIDO</v>
      </c>
      <c r="M266" s="65">
        <f t="shared" si="22"/>
        <v>4389.906660441696</v>
      </c>
      <c r="N266" s="65">
        <f t="shared" si="23"/>
        <v>9.594851271734228</v>
      </c>
      <c r="O266" s="65">
        <f t="shared" si="24"/>
        <v>4399.50151171343</v>
      </c>
      <c r="P266" s="72">
        <f t="shared" si="25"/>
        <v>0.8743392872486326</v>
      </c>
    </row>
    <row r="267" spans="1:16" ht="15" hidden="1" outlineLevel="1">
      <c r="A267" s="51">
        <f t="shared" si="18"/>
        <v>14.25</v>
      </c>
      <c r="B267" s="51">
        <f t="shared" si="19"/>
        <v>730.9407549219961</v>
      </c>
      <c r="C267" s="51">
        <f t="shared" si="26"/>
        <v>730.5601837728516</v>
      </c>
      <c r="D267" s="81" t="str">
        <f t="shared" si="20"/>
        <v>NO VALIDO</v>
      </c>
      <c r="K267" s="3">
        <v>855</v>
      </c>
      <c r="L267" s="72" t="str">
        <f t="shared" si="21"/>
        <v>NO VALIDO</v>
      </c>
      <c r="M267" s="65">
        <f t="shared" si="22"/>
        <v>4364.416770021123</v>
      </c>
      <c r="N267" s="65">
        <f t="shared" si="23"/>
        <v>9.51427872861359</v>
      </c>
      <c r="O267" s="65">
        <f t="shared" si="24"/>
        <v>4373.931048749737</v>
      </c>
      <c r="P267" s="72">
        <f t="shared" si="25"/>
        <v>0.8692575159836908</v>
      </c>
    </row>
    <row r="268" spans="1:16" ht="15" hidden="1" outlineLevel="1">
      <c r="A268" s="51">
        <f t="shared" si="18"/>
        <v>14.333333333333334</v>
      </c>
      <c r="B268" s="51">
        <f t="shared" si="19"/>
        <v>731.806835924568</v>
      </c>
      <c r="C268" s="51">
        <f t="shared" si="26"/>
        <v>731.4294412888353</v>
      </c>
      <c r="D268" s="81" t="str">
        <f t="shared" si="20"/>
        <v>NO VALIDO</v>
      </c>
      <c r="K268" s="3">
        <v>860</v>
      </c>
      <c r="L268" s="72" t="str">
        <f t="shared" si="21"/>
        <v>NO VALIDO</v>
      </c>
      <c r="M268" s="65">
        <f t="shared" si="22"/>
        <v>4339.221685328612</v>
      </c>
      <c r="N268" s="65">
        <f t="shared" si="23"/>
        <v>9.434865893317124</v>
      </c>
      <c r="O268" s="65">
        <f t="shared" si="24"/>
        <v>4348.656551221929</v>
      </c>
      <c r="P268" s="72">
        <f t="shared" si="25"/>
        <v>0.8642345637025756</v>
      </c>
    </row>
    <row r="269" spans="1:16" ht="15" hidden="1" outlineLevel="1">
      <c r="A269" s="51">
        <f t="shared" si="18"/>
        <v>14.416666666666666</v>
      </c>
      <c r="B269" s="51">
        <f t="shared" si="19"/>
        <v>732.6679394226336</v>
      </c>
      <c r="C269" s="51">
        <f t="shared" si="26"/>
        <v>732.2936758525378</v>
      </c>
      <c r="D269" s="81" t="str">
        <f t="shared" si="20"/>
        <v>NO VALIDO</v>
      </c>
      <c r="K269" s="3">
        <v>865</v>
      </c>
      <c r="L269" s="72" t="str">
        <f t="shared" si="21"/>
        <v>NO VALIDO</v>
      </c>
      <c r="M269" s="65">
        <f t="shared" si="22"/>
        <v>4314.316297125223</v>
      </c>
      <c r="N269" s="65">
        <f t="shared" si="23"/>
        <v>9.356589252394087</v>
      </c>
      <c r="O269" s="65">
        <f t="shared" si="24"/>
        <v>4323.672886377617</v>
      </c>
      <c r="P269" s="72">
        <f t="shared" si="25"/>
        <v>0.8592694103426608</v>
      </c>
    </row>
    <row r="270" spans="1:16" ht="15" hidden="1" outlineLevel="1">
      <c r="A270" s="51">
        <f t="shared" si="18"/>
        <v>14.5</v>
      </c>
      <c r="B270" s="51">
        <f t="shared" si="19"/>
        <v>733.5241223024258</v>
      </c>
      <c r="C270" s="51">
        <f t="shared" si="26"/>
        <v>733.1529452628805</v>
      </c>
      <c r="D270" s="81" t="str">
        <f t="shared" si="20"/>
        <v>NO VALIDO</v>
      </c>
      <c r="K270" s="3">
        <v>870</v>
      </c>
      <c r="L270" s="72" t="str">
        <f t="shared" si="21"/>
        <v>NO VALIDO</v>
      </c>
      <c r="M270" s="65">
        <f t="shared" si="22"/>
        <v>4289.695652477005</v>
      </c>
      <c r="N270" s="65">
        <f t="shared" si="23"/>
        <v>9.279425988631829</v>
      </c>
      <c r="O270" s="65">
        <f t="shared" si="24"/>
        <v>4298.975078465637</v>
      </c>
      <c r="P270" s="72">
        <f t="shared" si="25"/>
        <v>0.8543610670431141</v>
      </c>
    </row>
    <row r="271" spans="1:16" ht="15" hidden="1" outlineLevel="1">
      <c r="A271" s="51">
        <f t="shared" si="18"/>
        <v>14.583333333333334</v>
      </c>
      <c r="B271" s="51">
        <f t="shared" si="19"/>
        <v>734.3754404805153</v>
      </c>
      <c r="C271" s="51">
        <f t="shared" si="26"/>
        <v>734.0073063299236</v>
      </c>
      <c r="D271" s="81" t="str">
        <f t="shared" si="20"/>
        <v>NO VALIDO</v>
      </c>
      <c r="K271" s="3">
        <v>875</v>
      </c>
      <c r="L271" s="72" t="str">
        <f t="shared" si="21"/>
        <v>NO VALIDO</v>
      </c>
      <c r="M271" s="65">
        <f t="shared" si="22"/>
        <v>4265.354860698878</v>
      </c>
      <c r="N271" s="65">
        <f t="shared" si="23"/>
        <v>9.203353764792155</v>
      </c>
      <c r="O271" s="65">
        <f t="shared" si="24"/>
        <v>4274.55821446367</v>
      </c>
      <c r="P271" s="72">
        <f t="shared" si="25"/>
        <v>0.8495085574095824</v>
      </c>
    </row>
    <row r="272" spans="1:16" ht="15" hidden="1" outlineLevel="1">
      <c r="A272" s="51">
        <f t="shared" si="18"/>
        <v>14.666666666666666</v>
      </c>
      <c r="B272" s="51">
        <f t="shared" si="19"/>
        <v>735.221948925724</v>
      </c>
      <c r="C272" s="51">
        <f t="shared" si="26"/>
        <v>734.8568148873331</v>
      </c>
      <c r="D272" s="81" t="str">
        <f t="shared" si="20"/>
        <v>NO VALIDO</v>
      </c>
      <c r="K272" s="3">
        <v>880</v>
      </c>
      <c r="L272" s="72" t="str">
        <f t="shared" si="21"/>
        <v>NO VALIDO</v>
      </c>
      <c r="M272" s="65">
        <f t="shared" si="22"/>
        <v>4241.289207798385</v>
      </c>
      <c r="N272" s="65">
        <f t="shared" si="23"/>
        <v>9.12835095977016</v>
      </c>
      <c r="O272" s="65">
        <f t="shared" si="24"/>
        <v>4250.417558758156</v>
      </c>
      <c r="P272" s="72">
        <f t="shared" si="25"/>
        <v>0.8447109403052179</v>
      </c>
    </row>
    <row r="273" spans="1:16" ht="15" hidden="1" outlineLevel="1">
      <c r="A273" s="51">
        <f t="shared" si="18"/>
        <v>14.75</v>
      </c>
      <c r="B273" s="51">
        <f t="shared" si="19"/>
        <v>736.063701680423</v>
      </c>
      <c r="C273" s="51">
        <f t="shared" si="26"/>
        <v>735.7015258276383</v>
      </c>
      <c r="D273" s="81" t="str">
        <f t="shared" si="20"/>
        <v>NO VALIDO</v>
      </c>
      <c r="K273" s="3">
        <v>885</v>
      </c>
      <c r="L273" s="72" t="str">
        <f t="shared" si="21"/>
        <v>NO VALIDO</v>
      </c>
      <c r="M273" s="65">
        <f t="shared" si="22"/>
        <v>4217.494000078998</v>
      </c>
      <c r="N273" s="65">
        <f t="shared" si="23"/>
        <v>9.054396319618263</v>
      </c>
      <c r="O273" s="65">
        <f t="shared" si="24"/>
        <v>4226.548396398617</v>
      </c>
      <c r="P273" s="72">
        <f t="shared" si="25"/>
        <v>0.8399672786996709</v>
      </c>
    </row>
    <row r="274" spans="1:16" ht="15" hidden="1" outlineLevel="1">
      <c r="A274" s="51">
        <f t="shared" si="18"/>
        <v>14.833333333333334</v>
      </c>
      <c r="B274" s="51">
        <f t="shared" si="19"/>
        <v>736.9007518812366</v>
      </c>
      <c r="C274" s="51">
        <f t="shared" si="26"/>
        <v>736.541493106338</v>
      </c>
      <c r="D274" s="81" t="str">
        <f t="shared" si="20"/>
        <v>NO VALIDO</v>
      </c>
      <c r="K274" s="3">
        <v>890</v>
      </c>
      <c r="L274" s="72" t="str">
        <f t="shared" si="21"/>
        <v>NO VALIDO</v>
      </c>
      <c r="M274" s="65">
        <f t="shared" si="22"/>
        <v>4193.96476174813</v>
      </c>
      <c r="N274" s="65">
        <f t="shared" si="23"/>
        <v>8.981469372466222</v>
      </c>
      <c r="O274" s="65">
        <f t="shared" si="24"/>
        <v>4202.946231120596</v>
      </c>
      <c r="P274" s="72">
        <f t="shared" si="25"/>
        <v>0.8352766790233743</v>
      </c>
    </row>
    <row r="275" spans="1:16" ht="15" hidden="1" outlineLevel="1">
      <c r="A275" s="51">
        <f t="shared" si="18"/>
        <v>14.916666666666666</v>
      </c>
      <c r="B275" s="51">
        <f t="shared" si="19"/>
        <v>737.7331517791685</v>
      </c>
      <c r="C275" s="51">
        <f t="shared" si="26"/>
        <v>737.3767697853614</v>
      </c>
      <c r="D275" s="81" t="str">
        <f t="shared" si="20"/>
        <v>NO VALIDO</v>
      </c>
      <c r="K275" s="3">
        <v>895</v>
      </c>
      <c r="L275" s="72" t="str">
        <f t="shared" si="21"/>
        <v>NO VALIDO</v>
      </c>
      <c r="M275" s="65">
        <f t="shared" si="22"/>
        <v>4170.69696828559</v>
      </c>
      <c r="N275" s="65">
        <f t="shared" si="23"/>
        <v>8.909549845176912</v>
      </c>
      <c r="O275" s="65">
        <f t="shared" si="24"/>
        <v>4179.606518130767</v>
      </c>
      <c r="P275" s="72">
        <f t="shared" si="25"/>
        <v>0.8306382380623284</v>
      </c>
    </row>
    <row r="276" spans="1:16" ht="15" collapsed="1">
      <c r="A276" s="51">
        <f t="shared" si="18"/>
        <v>15</v>
      </c>
      <c r="B276" s="51">
        <f t="shared" si="19"/>
        <v>738.5609527591754</v>
      </c>
      <c r="C276" s="51">
        <f t="shared" si="26"/>
        <v>738.2074080234237</v>
      </c>
      <c r="D276" s="81" t="str">
        <f t="shared" si="20"/>
        <v>NO VALIDO</v>
      </c>
      <c r="K276" s="3">
        <v>900</v>
      </c>
      <c r="L276" s="72" t="str">
        <f t="shared" si="21"/>
        <v>NO VALIDO</v>
      </c>
      <c r="M276" s="65">
        <f t="shared" si="22"/>
        <v>4147.686391877891</v>
      </c>
      <c r="N276" s="65">
        <f t="shared" si="23"/>
        <v>8.838618393792785</v>
      </c>
      <c r="O276" s="65">
        <f t="shared" si="24"/>
        <v>4156.525010271684</v>
      </c>
      <c r="P276" s="72">
        <f t="shared" si="25"/>
        <v>0.8260511117534947</v>
      </c>
    </row>
    <row r="277" spans="1:16" ht="15" hidden="1" outlineLevel="1">
      <c r="A277" s="51">
        <f t="shared" si="18"/>
        <v>15.083333333333334</v>
      </c>
      <c r="B277" s="51">
        <f t="shared" si="19"/>
        <v>739.3842053592003</v>
      </c>
      <c r="C277" s="51">
        <f t="shared" si="26"/>
        <v>739.0334591351772</v>
      </c>
      <c r="D277" s="81" t="str">
        <f t="shared" si="20"/>
        <v>NO VALIDO</v>
      </c>
      <c r="K277" s="3">
        <v>905</v>
      </c>
      <c r="L277" s="72" t="str">
        <f t="shared" si="21"/>
        <v>NO VALIDO</v>
      </c>
      <c r="M277" s="65">
        <f t="shared" si="22"/>
        <v>4124.928636855802</v>
      </c>
      <c r="N277" s="65">
        <f t="shared" si="23"/>
        <v>8.768655600579223</v>
      </c>
      <c r="O277" s="65">
        <f t="shared" si="24"/>
        <v>4133.697292456382</v>
      </c>
      <c r="P277" s="72">
        <f t="shared" si="25"/>
        <v>0.8215144226601954</v>
      </c>
    </row>
    <row r="278" spans="1:16" ht="15" hidden="1" outlineLevel="1">
      <c r="A278" s="51">
        <f t="shared" si="18"/>
        <v>15.166666666666666</v>
      </c>
      <c r="B278" s="51">
        <f t="shared" si="19"/>
        <v>740.2029592886872</v>
      </c>
      <c r="C278" s="51">
        <f t="shared" si="26"/>
        <v>739.8549735578374</v>
      </c>
      <c r="D278" s="81" t="str">
        <f t="shared" si="20"/>
        <v>NO VALIDO</v>
      </c>
      <c r="K278" s="3">
        <v>910</v>
      </c>
      <c r="L278" s="72" t="str">
        <f t="shared" si="21"/>
        <v>NO VALIDO</v>
      </c>
      <c r="M278" s="65">
        <f t="shared" si="22"/>
        <v>4102.419752248843</v>
      </c>
      <c r="N278" s="65">
        <f t="shared" si="23"/>
        <v>8.69964327124535</v>
      </c>
      <c r="O278" s="65">
        <f t="shared" si="24"/>
        <v>4111.119395520089</v>
      </c>
      <c r="P278" s="72">
        <f t="shared" si="25"/>
        <v>0.8170273819665412</v>
      </c>
    </row>
    <row r="279" spans="1:16" ht="15" hidden="1" outlineLevel="1">
      <c r="A279" s="51">
        <f t="shared" si="18"/>
        <v>15.25</v>
      </c>
      <c r="B279" s="51">
        <f t="shared" si="19"/>
        <v>741.0172634465923</v>
      </c>
      <c r="C279" s="51">
        <f t="shared" si="26"/>
        <v>740.672000939804</v>
      </c>
      <c r="D279" s="81" t="str">
        <f t="shared" si="20"/>
        <v>NO VALIDO</v>
      </c>
      <c r="K279" s="3">
        <v>915</v>
      </c>
      <c r="L279" s="72" t="str">
        <f t="shared" si="21"/>
        <v>NO VALIDO</v>
      </c>
      <c r="M279" s="65">
        <f t="shared" si="22"/>
        <v>4080.1554063171716</v>
      </c>
      <c r="N279" s="65">
        <f t="shared" si="23"/>
        <v>8.631562669708615</v>
      </c>
      <c r="O279" s="65">
        <f t="shared" si="24"/>
        <v>4088.7869689868803</v>
      </c>
      <c r="P279" s="72">
        <f t="shared" si="25"/>
        <v>0.8125891250763934</v>
      </c>
    </row>
    <row r="280" spans="1:16" ht="15" hidden="1" outlineLevel="1">
      <c r="A280" s="51">
        <f t="shared" si="18"/>
        <v>15.333333333333334</v>
      </c>
      <c r="B280" s="51">
        <f t="shared" si="19"/>
        <v>741.8271659389073</v>
      </c>
      <c r="C280" s="51">
        <f t="shared" si="26"/>
        <v>741.4845900648804</v>
      </c>
      <c r="D280" s="81" t="str">
        <f t="shared" si="20"/>
        <v>NO VALIDO</v>
      </c>
      <c r="K280" s="3">
        <v>920</v>
      </c>
      <c r="L280" s="72" t="str">
        <f t="shared" si="21"/>
        <v>NO VALIDO</v>
      </c>
      <c r="M280" s="65">
        <f t="shared" si="22"/>
        <v>4058.131989633058</v>
      </c>
      <c r="N280" s="65">
        <f t="shared" si="23"/>
        <v>8.564396850673006</v>
      </c>
      <c r="O280" s="65">
        <f t="shared" si="24"/>
        <v>4066.6963864837307</v>
      </c>
      <c r="P280" s="72">
        <f t="shared" si="25"/>
        <v>0.8081989312989195</v>
      </c>
    </row>
    <row r="281" spans="1:16" ht="15" hidden="1" outlineLevel="1">
      <c r="A281" s="51">
        <f t="shared" si="18"/>
        <v>15.416666666666666</v>
      </c>
      <c r="B281" s="51">
        <f t="shared" si="19"/>
        <v>742.6327140957137</v>
      </c>
      <c r="C281" s="51">
        <f t="shared" si="26"/>
        <v>742.2927889961793</v>
      </c>
      <c r="D281" s="81" t="str">
        <f t="shared" si="20"/>
        <v>NO VALIDO</v>
      </c>
      <c r="K281" s="3">
        <v>925</v>
      </c>
      <c r="L281" s="72" t="str">
        <f t="shared" si="21"/>
        <v>NO VALIDO</v>
      </c>
      <c r="M281" s="65">
        <f t="shared" si="22"/>
        <v>4036.345121190229</v>
      </c>
      <c r="N281" s="65">
        <f t="shared" si="23"/>
        <v>8.498127488360296</v>
      </c>
      <c r="O281" s="65">
        <f t="shared" si="24"/>
        <v>4044.843248678589</v>
      </c>
      <c r="P281" s="72">
        <f t="shared" si="25"/>
        <v>0.8038559263285104</v>
      </c>
    </row>
    <row r="282" spans="1:16" ht="15" hidden="1" outlineLevel="1">
      <c r="A282" s="51">
        <f t="shared" si="18"/>
        <v>15.5</v>
      </c>
      <c r="B282" s="51">
        <f t="shared" si="19"/>
        <v>743.4339544877794</v>
      </c>
      <c r="C282" s="51">
        <f t="shared" si="26"/>
        <v>743.0966449225078</v>
      </c>
      <c r="D282" s="81" t="str">
        <f t="shared" si="20"/>
        <v>NO VALIDO</v>
      </c>
      <c r="K282" s="3">
        <v>930</v>
      </c>
      <c r="L282" s="72" t="str">
        <f t="shared" si="21"/>
        <v>NO VALIDO</v>
      </c>
      <c r="M282" s="65">
        <f t="shared" si="22"/>
        <v>4014.7916668809576</v>
      </c>
      <c r="N282" s="65">
        <f t="shared" si="23"/>
        <v>8.43273913178848</v>
      </c>
      <c r="O282" s="65">
        <f t="shared" si="24"/>
        <v>4023.224406012746</v>
      </c>
      <c r="P282" s="72">
        <f t="shared" si="25"/>
        <v>0.7995594842344987</v>
      </c>
    </row>
    <row r="283" spans="1:16" ht="15" hidden="1" outlineLevel="1">
      <c r="A283" s="51">
        <f t="shared" si="18"/>
        <v>15.583333333333334</v>
      </c>
      <c r="B283" s="51">
        <f t="shared" si="19"/>
        <v>744.230932942715</v>
      </c>
      <c r="C283" s="51">
        <f t="shared" si="26"/>
        <v>743.8962044067423</v>
      </c>
      <c r="D283" s="81" t="str">
        <f t="shared" si="20"/>
        <v>NO VALIDO</v>
      </c>
      <c r="K283" s="3">
        <v>935</v>
      </c>
      <c r="L283" s="72" t="str">
        <f t="shared" si="21"/>
        <v>NO VALIDO</v>
      </c>
      <c r="M283" s="65">
        <f t="shared" si="22"/>
        <v>3993.4669879333796</v>
      </c>
      <c r="N283" s="65">
        <f t="shared" si="23"/>
        <v>8.36821339931646</v>
      </c>
      <c r="O283" s="65">
        <f t="shared" si="24"/>
        <v>4001.835201332696</v>
      </c>
      <c r="P283" s="72">
        <f t="shared" si="25"/>
        <v>0.7953086794728732</v>
      </c>
    </row>
    <row r="284" spans="1:16" ht="15" hidden="1" outlineLevel="1">
      <c r="A284" s="51">
        <f t="shared" si="18"/>
        <v>15.666666666666666</v>
      </c>
      <c r="B284" s="51">
        <f t="shared" si="19"/>
        <v>745.0236945607014</v>
      </c>
      <c r="C284" s="51">
        <f t="shared" si="26"/>
        <v>744.6915130862152</v>
      </c>
      <c r="D284" s="81" t="str">
        <f t="shared" si="20"/>
        <v>NO VALIDO</v>
      </c>
      <c r="K284" s="3">
        <v>940</v>
      </c>
      <c r="L284" s="72" t="str">
        <f t="shared" si="21"/>
        <v>NO VALIDO</v>
      </c>
      <c r="M284" s="65">
        <f t="shared" si="22"/>
        <v>3972.3686948726586</v>
      </c>
      <c r="N284" s="65">
        <f t="shared" si="23"/>
        <v>8.304536862155487</v>
      </c>
      <c r="O284" s="65">
        <f t="shared" si="24"/>
        <v>3980.673231734814</v>
      </c>
      <c r="P284" s="72">
        <f t="shared" si="25"/>
        <v>0.7911030345002037</v>
      </c>
    </row>
    <row r="285" spans="1:16" ht="15" hidden="1" outlineLevel="1">
      <c r="A285" s="51">
        <f t="shared" si="18"/>
        <v>15.75</v>
      </c>
      <c r="B285" s="51">
        <f t="shared" si="19"/>
        <v>745.8122837298051</v>
      </c>
      <c r="C285" s="51">
        <f t="shared" si="26"/>
        <v>745.4826161207154</v>
      </c>
      <c r="D285" s="81" t="str">
        <f t="shared" si="20"/>
        <v>NO VALIDO</v>
      </c>
      <c r="K285" s="3">
        <v>945</v>
      </c>
      <c r="L285" s="72" t="str">
        <f t="shared" si="21"/>
        <v>NO VALIDO</v>
      </c>
      <c r="M285" s="65">
        <f t="shared" si="22"/>
        <v>3951.491492717177</v>
      </c>
      <c r="N285" s="65">
        <f t="shared" si="23"/>
        <v>8.24169022724277</v>
      </c>
      <c r="O285" s="65">
        <f t="shared" si="24"/>
        <v>3959.73318294442</v>
      </c>
      <c r="P285" s="72">
        <f t="shared" si="25"/>
        <v>0.7869414931788521</v>
      </c>
    </row>
    <row r="286" spans="1:16" ht="15" hidden="1" outlineLevel="1">
      <c r="A286" s="51">
        <f t="shared" si="18"/>
        <v>15.833333333333334</v>
      </c>
      <c r="B286" s="51">
        <f t="shared" si="19"/>
        <v>746.5967441408912</v>
      </c>
      <c r="C286" s="51">
        <f t="shared" si="26"/>
        <v>746.2695576138942</v>
      </c>
      <c r="D286" s="81" t="str">
        <f t="shared" si="20"/>
        <v>NO VALIDO</v>
      </c>
      <c r="K286" s="3">
        <v>950</v>
      </c>
      <c r="L286" s="72" t="str">
        <f t="shared" si="21"/>
        <v>NO VALIDO</v>
      </c>
      <c r="M286" s="65">
        <f t="shared" si="22"/>
        <v>3930.8342764841564</v>
      </c>
      <c r="N286" s="65">
        <f t="shared" si="23"/>
        <v>8.179663174925622</v>
      </c>
      <c r="O286" s="65">
        <f t="shared" si="24"/>
        <v>3939.013939659082</v>
      </c>
      <c r="P286" s="72">
        <f t="shared" si="25"/>
        <v>0.7828238338580855</v>
      </c>
    </row>
    <row r="287" spans="1:16" ht="15" hidden="1" outlineLevel="1">
      <c r="A287" s="51">
        <f t="shared" si="18"/>
        <v>15.916666666666666</v>
      </c>
      <c r="B287" s="51">
        <f t="shared" si="19"/>
        <v>747.3771188021491</v>
      </c>
      <c r="C287" s="51">
        <f t="shared" si="26"/>
        <v>747.0523814477523</v>
      </c>
      <c r="D287" s="81" t="str">
        <f t="shared" si="20"/>
        <v>NO VALIDO</v>
      </c>
      <c r="K287" s="3">
        <v>955</v>
      </c>
      <c r="L287" s="72" t="str">
        <f t="shared" si="21"/>
        <v>NO VALIDO</v>
      </c>
      <c r="M287" s="65">
        <f t="shared" si="22"/>
        <v>3910.3903131873703</v>
      </c>
      <c r="N287" s="65">
        <f t="shared" si="23"/>
        <v>8.11843385992006</v>
      </c>
      <c r="O287" s="65">
        <f t="shared" si="24"/>
        <v>3918.5087470472904</v>
      </c>
      <c r="P287" s="72">
        <f t="shared" si="25"/>
        <v>0.7787487141097784</v>
      </c>
    </row>
    <row r="288" spans="1:16" ht="15" hidden="1" outlineLevel="1">
      <c r="A288" s="51">
        <f aca="true" t="shared" si="27" ref="A288:A351">K288/60</f>
        <v>16</v>
      </c>
      <c r="B288" s="51">
        <f aca="true" t="shared" si="28" ref="B288:B351">20+345*(LOG(8*A288+1))</f>
        <v>748.1534500532408</v>
      </c>
      <c r="C288" s="51">
        <f t="shared" si="26"/>
        <v>747.831130161862</v>
      </c>
      <c r="D288" s="81" t="str">
        <f aca="true" t="shared" si="29" ref="D288:D351">IF(C288&lt;$E$38,"VALIDO","NO VALIDO")</f>
        <v>NO VALIDO</v>
      </c>
      <c r="K288" s="3">
        <v>960</v>
      </c>
      <c r="L288" s="72" t="str">
        <f aca="true" t="shared" si="30" ref="L288:L351">IF(C288&lt;$E$38,C288,"NO VALIDO")</f>
        <v>NO VALIDO</v>
      </c>
      <c r="M288" s="65">
        <f aca="true" t="shared" si="31" ref="M288:M351">$D$92*$E$92*$F$92*$G$92*((B288+273)^4-(C288+273)^4)</f>
        <v>3890.1608704064683</v>
      </c>
      <c r="N288" s="65">
        <f aca="true" t="shared" si="32" ref="N288:N351">$H$92*(B288-C288)</f>
        <v>8.057997284470275</v>
      </c>
      <c r="O288" s="65">
        <f aca="true" t="shared" si="33" ref="O288:O351">M288+N288</f>
        <v>3898.2188676909386</v>
      </c>
      <c r="P288" s="72">
        <f aca="true" t="shared" si="34" ref="P288:P351">IF(O288&gt;0,$B$94*O288*5,0)</f>
        <v>0.7747163848543934</v>
      </c>
    </row>
    <row r="289" spans="1:16" ht="15" hidden="1" outlineLevel="1">
      <c r="A289" s="51">
        <f t="shared" si="27"/>
        <v>16.083333333333332</v>
      </c>
      <c r="B289" s="51">
        <f t="shared" si="28"/>
        <v>748.9257795790855</v>
      </c>
      <c r="C289" s="51">
        <f aca="true" t="shared" si="35" ref="C289:C352">C288+P288</f>
        <v>748.6058465467164</v>
      </c>
      <c r="D289" s="81" t="str">
        <f t="shared" si="29"/>
        <v>NO VALIDO</v>
      </c>
      <c r="K289" s="3">
        <v>965</v>
      </c>
      <c r="L289" s="72" t="str">
        <f t="shared" si="30"/>
        <v>NO VALIDO</v>
      </c>
      <c r="M289" s="65">
        <f t="shared" si="31"/>
        <v>3870.136211733314</v>
      </c>
      <c r="N289" s="65">
        <f t="shared" si="32"/>
        <v>7.99832580922839</v>
      </c>
      <c r="O289" s="65">
        <f t="shared" si="33"/>
        <v>3878.1345375425426</v>
      </c>
      <c r="P289" s="72">
        <f t="shared" si="34"/>
        <v>0.7707249056242894</v>
      </c>
    </row>
    <row r="290" spans="1:16" ht="15" hidden="1" outlineLevel="1">
      <c r="A290" s="51">
        <f t="shared" si="27"/>
        <v>16.166666666666668</v>
      </c>
      <c r="B290" s="51">
        <f t="shared" si="28"/>
        <v>749.6941484232906</v>
      </c>
      <c r="C290" s="51">
        <f t="shared" si="35"/>
        <v>749.3765714523407</v>
      </c>
      <c r="D290" s="81" t="str">
        <f t="shared" si="29"/>
        <v>NO VALIDO</v>
      </c>
      <c r="K290" s="3">
        <v>970</v>
      </c>
      <c r="L290" s="72" t="str">
        <f t="shared" si="30"/>
        <v>NO VALIDO</v>
      </c>
      <c r="M290" s="65">
        <f t="shared" si="31"/>
        <v>3850.3221923461488</v>
      </c>
      <c r="N290" s="65">
        <f t="shared" si="32"/>
        <v>7.939424273746454</v>
      </c>
      <c r="O290" s="65">
        <f t="shared" si="33"/>
        <v>3858.261616619895</v>
      </c>
      <c r="P290" s="72">
        <f t="shared" si="34"/>
        <v>0.7667754410159028</v>
      </c>
    </row>
    <row r="291" spans="1:16" ht="15" hidden="1" outlineLevel="1">
      <c r="A291" s="51">
        <f t="shared" si="27"/>
        <v>16.25</v>
      </c>
      <c r="B291" s="51">
        <f t="shared" si="28"/>
        <v>750.4585970012388</v>
      </c>
      <c r="C291" s="51">
        <f t="shared" si="35"/>
        <v>750.1433468933566</v>
      </c>
      <c r="D291" s="81" t="str">
        <f t="shared" si="29"/>
        <v>NO VALIDO</v>
      </c>
      <c r="K291" s="3">
        <v>975</v>
      </c>
      <c r="L291" s="72" t="str">
        <f t="shared" si="30"/>
        <v>NO VALIDO</v>
      </c>
      <c r="M291" s="65">
        <f t="shared" si="31"/>
        <v>3830.7028836164777</v>
      </c>
      <c r="N291" s="65">
        <f t="shared" si="32"/>
        <v>7.881252697055174</v>
      </c>
      <c r="O291" s="65">
        <f t="shared" si="33"/>
        <v>3838.584136313533</v>
      </c>
      <c r="P291" s="72">
        <f t="shared" si="34"/>
        <v>0.7628648174918269</v>
      </c>
    </row>
    <row r="292" spans="1:16" ht="15" hidden="1" outlineLevel="1">
      <c r="A292" s="51">
        <f t="shared" si="27"/>
        <v>16.333333333333332</v>
      </c>
      <c r="B292" s="51">
        <f t="shared" si="28"/>
        <v>751.2191651128453</v>
      </c>
      <c r="C292" s="51">
        <f t="shared" si="35"/>
        <v>750.9062117108484</v>
      </c>
      <c r="D292" s="81" t="str">
        <f t="shared" si="29"/>
        <v>NO VALIDO</v>
      </c>
      <c r="K292" s="3">
        <v>980</v>
      </c>
      <c r="L292" s="72" t="str">
        <f t="shared" si="30"/>
        <v>NO VALIDO</v>
      </c>
      <c r="M292" s="65">
        <f t="shared" si="31"/>
        <v>3811.2932925385894</v>
      </c>
      <c r="N292" s="65">
        <f t="shared" si="32"/>
        <v>7.823835049921968</v>
      </c>
      <c r="O292" s="65">
        <f t="shared" si="33"/>
        <v>3819.1171275885113</v>
      </c>
      <c r="P292" s="72">
        <f t="shared" si="34"/>
        <v>0.7589960222457788</v>
      </c>
    </row>
    <row r="293" spans="1:16" ht="15" hidden="1" outlineLevel="1">
      <c r="A293" s="51">
        <f t="shared" si="27"/>
        <v>16.416666666666668</v>
      </c>
      <c r="B293" s="51">
        <f t="shared" si="28"/>
        <v>751.9758919549911</v>
      </c>
      <c r="C293" s="51">
        <f t="shared" si="35"/>
        <v>751.6652077330942</v>
      </c>
      <c r="D293" s="81" t="str">
        <f t="shared" si="29"/>
        <v>NO VALIDO</v>
      </c>
      <c r="K293" s="3">
        <v>985</v>
      </c>
      <c r="L293" s="72" t="str">
        <f t="shared" si="30"/>
        <v>NO VALIDO</v>
      </c>
      <c r="M293" s="65">
        <f t="shared" si="31"/>
        <v>3792.064701154955</v>
      </c>
      <c r="N293" s="65">
        <f t="shared" si="32"/>
        <v>7.767105547421238</v>
      </c>
      <c r="O293" s="65">
        <f t="shared" si="33"/>
        <v>3799.831806702376</v>
      </c>
      <c r="P293" s="72">
        <f t="shared" si="34"/>
        <v>0.7551633349122138</v>
      </c>
    </row>
    <row r="294" spans="1:16" ht="15" hidden="1" outlineLevel="1">
      <c r="A294" s="51">
        <f t="shared" si="27"/>
        <v>16.5</v>
      </c>
      <c r="B294" s="51">
        <f t="shared" si="28"/>
        <v>752.7288161336446</v>
      </c>
      <c r="C294" s="51">
        <f t="shared" si="35"/>
        <v>752.4203710680065</v>
      </c>
      <c r="D294" s="81" t="str">
        <f t="shared" si="29"/>
        <v>NO VALIDO</v>
      </c>
      <c r="K294" s="3">
        <v>990</v>
      </c>
      <c r="L294" s="72" t="str">
        <f t="shared" si="30"/>
        <v>NO VALIDO</v>
      </c>
      <c r="M294" s="65">
        <f t="shared" si="31"/>
        <v>3773.0507967517456</v>
      </c>
      <c r="N294" s="65">
        <f t="shared" si="32"/>
        <v>7.711126640953125</v>
      </c>
      <c r="O294" s="65">
        <f t="shared" si="33"/>
        <v>3780.761923392699</v>
      </c>
      <c r="P294" s="72">
        <f t="shared" si="34"/>
        <v>0.751373462778631</v>
      </c>
    </row>
    <row r="295" spans="1:16" ht="15" hidden="1" outlineLevel="1">
      <c r="A295" s="51">
        <f t="shared" si="27"/>
        <v>16.583333333333332</v>
      </c>
      <c r="B295" s="51">
        <f t="shared" si="28"/>
        <v>753.4779756756794</v>
      </c>
      <c r="C295" s="51">
        <f t="shared" si="35"/>
        <v>753.1717445307851</v>
      </c>
      <c r="D295" s="81" t="str">
        <f t="shared" si="29"/>
        <v>NO VALIDO</v>
      </c>
      <c r="K295" s="3">
        <v>995</v>
      </c>
      <c r="L295" s="72" t="str">
        <f t="shared" si="30"/>
        <v>NO VALIDO</v>
      </c>
      <c r="M295" s="65">
        <f t="shared" si="31"/>
        <v>3754.1962226631886</v>
      </c>
      <c r="N295" s="65">
        <f t="shared" si="32"/>
        <v>7.655778622358866</v>
      </c>
      <c r="O295" s="65">
        <f t="shared" si="33"/>
        <v>3761.8520012855474</v>
      </c>
      <c r="P295" s="72">
        <f t="shared" si="34"/>
        <v>0.7476153806929506</v>
      </c>
    </row>
    <row r="296" spans="1:16" ht="15" hidden="1" outlineLevel="1">
      <c r="A296" s="51">
        <f t="shared" si="27"/>
        <v>16.666666666666668</v>
      </c>
      <c r="B296" s="51">
        <f t="shared" si="28"/>
        <v>754.2234080403992</v>
      </c>
      <c r="C296" s="51">
        <f t="shared" si="35"/>
        <v>753.9193599114781</v>
      </c>
      <c r="D296" s="81" t="str">
        <f t="shared" si="29"/>
        <v>NO VALIDO</v>
      </c>
      <c r="K296" s="3">
        <v>1000</v>
      </c>
      <c r="L296" s="72" t="str">
        <f t="shared" si="30"/>
        <v>NO VALIDO</v>
      </c>
      <c r="M296" s="65">
        <f t="shared" si="31"/>
        <v>3735.57350758645</v>
      </c>
      <c r="N296" s="65">
        <f t="shared" si="32"/>
        <v>7.601203223029529</v>
      </c>
      <c r="O296" s="65">
        <f t="shared" si="33"/>
        <v>3743.1747108094796</v>
      </c>
      <c r="P296" s="72">
        <f t="shared" si="34"/>
        <v>0.7439035308847162</v>
      </c>
    </row>
    <row r="297" spans="1:16" ht="15" hidden="1" outlineLevel="1">
      <c r="A297" s="51">
        <f t="shared" si="27"/>
        <v>16.75</v>
      </c>
      <c r="B297" s="51">
        <f t="shared" si="28"/>
        <v>754.9651501307771</v>
      </c>
      <c r="C297" s="51">
        <f t="shared" si="35"/>
        <v>754.6632634423628</v>
      </c>
      <c r="D297" s="81" t="str">
        <f t="shared" si="29"/>
        <v>NO VALIDO</v>
      </c>
      <c r="K297" s="3">
        <v>1005</v>
      </c>
      <c r="L297" s="72" t="str">
        <f t="shared" si="30"/>
        <v>NO VALIDO</v>
      </c>
      <c r="M297" s="65">
        <f t="shared" si="31"/>
        <v>3717.071168650829</v>
      </c>
      <c r="N297" s="65">
        <f t="shared" si="32"/>
        <v>7.547167210358907</v>
      </c>
      <c r="O297" s="65">
        <f t="shared" si="33"/>
        <v>3724.618335861188</v>
      </c>
      <c r="P297" s="72">
        <f t="shared" si="34"/>
        <v>0.740215711343568</v>
      </c>
    </row>
    <row r="298" spans="1:16" ht="15" hidden="1" outlineLevel="1">
      <c r="A298" s="51">
        <f t="shared" si="27"/>
        <v>16.833333333333332</v>
      </c>
      <c r="B298" s="51">
        <f t="shared" si="28"/>
        <v>755.7032383044174</v>
      </c>
      <c r="C298" s="51">
        <f t="shared" si="35"/>
        <v>755.4034791537064</v>
      </c>
      <c r="D298" s="81" t="str">
        <f t="shared" si="29"/>
        <v>NO VALIDO</v>
      </c>
      <c r="K298" s="3">
        <v>1010</v>
      </c>
      <c r="L298" s="72" t="str">
        <f t="shared" si="30"/>
        <v>NO VALIDO</v>
      </c>
      <c r="M298" s="65">
        <f t="shared" si="31"/>
        <v>3698.843815548523</v>
      </c>
      <c r="N298" s="65">
        <f t="shared" si="32"/>
        <v>7.493978767774934</v>
      </c>
      <c r="O298" s="65">
        <f t="shared" si="33"/>
        <v>3706.3377943162977</v>
      </c>
      <c r="P298" s="72">
        <f t="shared" si="34"/>
        <v>0.7365827098268453</v>
      </c>
    </row>
    <row r="299" spans="1:16" ht="15" hidden="1" outlineLevel="1">
      <c r="A299" s="51">
        <f t="shared" si="27"/>
        <v>16.916666666666668</v>
      </c>
      <c r="B299" s="51">
        <f t="shared" si="28"/>
        <v>756.4377083842494</v>
      </c>
      <c r="C299" s="51">
        <f t="shared" si="35"/>
        <v>756.1400618635332</v>
      </c>
      <c r="D299" s="81" t="str">
        <f t="shared" si="29"/>
        <v>NO VALIDO</v>
      </c>
      <c r="K299" s="3">
        <v>1015</v>
      </c>
      <c r="L299" s="72" t="str">
        <f t="shared" si="30"/>
        <v>NO VALIDO</v>
      </c>
      <c r="M299" s="65">
        <f t="shared" si="31"/>
        <v>3680.660182872832</v>
      </c>
      <c r="N299" s="65">
        <f t="shared" si="32"/>
        <v>7.441163017904273</v>
      </c>
      <c r="O299" s="65">
        <f t="shared" si="33"/>
        <v>3688.1013458907364</v>
      </c>
      <c r="P299" s="72">
        <f t="shared" si="34"/>
        <v>0.7329584711998328</v>
      </c>
    </row>
    <row r="300" spans="1:16" ht="15" hidden="1" outlineLevel="1">
      <c r="A300" s="51">
        <f t="shared" si="27"/>
        <v>17</v>
      </c>
      <c r="B300" s="51">
        <f t="shared" si="28"/>
        <v>757.1685956689603</v>
      </c>
      <c r="C300" s="51">
        <f t="shared" si="35"/>
        <v>756.873020334733</v>
      </c>
      <c r="D300" s="81" t="str">
        <f t="shared" si="29"/>
        <v>NO VALIDO</v>
      </c>
      <c r="K300" s="3">
        <v>1020</v>
      </c>
      <c r="L300" s="72" t="str">
        <f t="shared" si="30"/>
        <v>NO VALIDO</v>
      </c>
      <c r="M300" s="65">
        <f t="shared" si="31"/>
        <v>3662.8509576435204</v>
      </c>
      <c r="N300" s="65">
        <f t="shared" si="32"/>
        <v>7.389383355680934</v>
      </c>
      <c r="O300" s="65">
        <f t="shared" si="33"/>
        <v>3670.240340999201</v>
      </c>
      <c r="P300" s="72">
        <f t="shared" si="34"/>
        <v>0.7294088467151427</v>
      </c>
    </row>
    <row r="301" spans="1:16" ht="15" hidden="1" outlineLevel="1">
      <c r="A301" s="51">
        <f t="shared" si="27"/>
        <v>17.083333333333332</v>
      </c>
      <c r="B301" s="51">
        <f t="shared" si="28"/>
        <v>757.8959349431748</v>
      </c>
      <c r="C301" s="51">
        <f t="shared" si="35"/>
        <v>757.6024291814482</v>
      </c>
      <c r="D301" s="81" t="str">
        <f t="shared" si="29"/>
        <v>NO VALIDO</v>
      </c>
      <c r="K301" s="3">
        <v>1025</v>
      </c>
      <c r="L301" s="72" t="str">
        <f t="shared" si="30"/>
        <v>NO VALIDO</v>
      </c>
      <c r="M301" s="65">
        <f t="shared" si="31"/>
        <v>3644.9257940330053</v>
      </c>
      <c r="N301" s="65">
        <f t="shared" si="32"/>
        <v>7.33764404316446</v>
      </c>
      <c r="O301" s="65">
        <f t="shared" si="33"/>
        <v>3652.2634380761697</v>
      </c>
      <c r="P301" s="72">
        <f t="shared" si="34"/>
        <v>0.7258361891204554</v>
      </c>
    </row>
    <row r="302" spans="1:16" ht="15" hidden="1" outlineLevel="1">
      <c r="A302" s="51">
        <f t="shared" si="27"/>
        <v>17.166666666666668</v>
      </c>
      <c r="B302" s="51">
        <f t="shared" si="28"/>
        <v>758.6197604873885</v>
      </c>
      <c r="C302" s="51">
        <f t="shared" si="35"/>
        <v>758.3282653705686</v>
      </c>
      <c r="D302" s="81" t="str">
        <f t="shared" si="29"/>
        <v>NO VALIDO</v>
      </c>
      <c r="K302" s="3">
        <v>1030</v>
      </c>
      <c r="L302" s="72" t="str">
        <f t="shared" si="30"/>
        <v>NO VALIDO</v>
      </c>
      <c r="M302" s="65">
        <f t="shared" si="31"/>
        <v>3627.598547667261</v>
      </c>
      <c r="N302" s="65">
        <f t="shared" si="32"/>
        <v>7.287377920496851</v>
      </c>
      <c r="O302" s="65">
        <f t="shared" si="33"/>
        <v>3634.885925587758</v>
      </c>
      <c r="P302" s="72">
        <f t="shared" si="34"/>
        <v>0.7223826519770269</v>
      </c>
    </row>
    <row r="303" spans="1:16" ht="15" hidden="1" outlineLevel="1">
      <c r="A303" s="51">
        <f t="shared" si="27"/>
        <v>17.25</v>
      </c>
      <c r="B303" s="51">
        <f t="shared" si="28"/>
        <v>759.3401060876628</v>
      </c>
      <c r="C303" s="51">
        <f t="shared" si="35"/>
        <v>759.0506480225456</v>
      </c>
      <c r="D303" s="81" t="str">
        <f t="shared" si="29"/>
        <v>NO VALIDO</v>
      </c>
      <c r="K303" s="3">
        <v>1035</v>
      </c>
      <c r="L303" s="72" t="str">
        <f t="shared" si="30"/>
        <v>NO VALIDO</v>
      </c>
      <c r="M303" s="65">
        <f t="shared" si="31"/>
        <v>3609.810856626603</v>
      </c>
      <c r="N303" s="65">
        <f t="shared" si="32"/>
        <v>7.236451627929341</v>
      </c>
      <c r="O303" s="65">
        <f t="shared" si="33"/>
        <v>3617.0473082545323</v>
      </c>
      <c r="P303" s="72">
        <f t="shared" si="34"/>
        <v>0.7188374767058952</v>
      </c>
    </row>
    <row r="304" spans="1:16" ht="15" hidden="1" outlineLevel="1">
      <c r="A304" s="51">
        <f t="shared" si="27"/>
        <v>17.333333333333332</v>
      </c>
      <c r="B304" s="51">
        <f t="shared" si="28"/>
        <v>760.0570050450884</v>
      </c>
      <c r="C304" s="51">
        <f t="shared" si="35"/>
        <v>759.7694854992515</v>
      </c>
      <c r="D304" s="81" t="str">
        <f t="shared" si="29"/>
        <v>NO VALIDO</v>
      </c>
      <c r="K304" s="3">
        <v>1040</v>
      </c>
      <c r="L304" s="72" t="str">
        <f t="shared" si="30"/>
        <v>NO VALIDO</v>
      </c>
      <c r="M304" s="65">
        <f t="shared" si="31"/>
        <v>3593.1221065736718</v>
      </c>
      <c r="N304" s="65">
        <f t="shared" si="32"/>
        <v>7.1879886459242925</v>
      </c>
      <c r="O304" s="65">
        <f t="shared" si="33"/>
        <v>3600.310095219596</v>
      </c>
      <c r="P304" s="72">
        <f t="shared" si="34"/>
        <v>0.7155111901080766</v>
      </c>
    </row>
    <row r="305" spans="1:16" ht="15" hidden="1" outlineLevel="1">
      <c r="A305" s="51">
        <f t="shared" si="27"/>
        <v>17.416666666666668</v>
      </c>
      <c r="B305" s="51">
        <f t="shared" si="28"/>
        <v>760.7704901850219</v>
      </c>
      <c r="C305" s="51">
        <f t="shared" si="35"/>
        <v>760.4849966893595</v>
      </c>
      <c r="D305" s="81" t="str">
        <f t="shared" si="29"/>
        <v>NO VALIDO</v>
      </c>
      <c r="K305" s="3">
        <v>1045</v>
      </c>
      <c r="L305" s="72" t="str">
        <f t="shared" si="30"/>
        <v>NO VALIDO</v>
      </c>
      <c r="M305" s="65">
        <f t="shared" si="31"/>
        <v>3575.211626790978</v>
      </c>
      <c r="N305" s="65">
        <f t="shared" si="32"/>
        <v>7.13733739156055</v>
      </c>
      <c r="O305" s="65">
        <f t="shared" si="33"/>
        <v>3582.348964182538</v>
      </c>
      <c r="P305" s="72">
        <f t="shared" si="34"/>
        <v>0.7119416669547582</v>
      </c>
    </row>
    <row r="306" spans="1:16" ht="15" hidden="1" outlineLevel="1">
      <c r="A306" s="51">
        <f t="shared" si="27"/>
        <v>17.5</v>
      </c>
      <c r="B306" s="51">
        <f t="shared" si="28"/>
        <v>761.480593866106</v>
      </c>
      <c r="C306" s="51">
        <f t="shared" si="35"/>
        <v>761.1969383563143</v>
      </c>
      <c r="D306" s="81" t="str">
        <f t="shared" si="29"/>
        <v>NO VALIDO</v>
      </c>
      <c r="K306" s="3">
        <v>1050</v>
      </c>
      <c r="L306" s="72" t="str">
        <f t="shared" si="30"/>
        <v>NO VALIDO</v>
      </c>
      <c r="M306" s="65">
        <f t="shared" si="31"/>
        <v>3559.530285923247</v>
      </c>
      <c r="N306" s="65">
        <f t="shared" si="32"/>
        <v>7.091387744793565</v>
      </c>
      <c r="O306" s="65">
        <f t="shared" si="33"/>
        <v>3566.621673668041</v>
      </c>
      <c r="P306" s="72">
        <f t="shared" si="34"/>
        <v>0.7088160883085897</v>
      </c>
    </row>
    <row r="307" spans="1:16" ht="15" hidden="1" outlineLevel="1">
      <c r="A307" s="51">
        <f t="shared" si="27"/>
        <v>17.583333333333332</v>
      </c>
      <c r="B307" s="51">
        <f t="shared" si="28"/>
        <v>762.1873479890739</v>
      </c>
      <c r="C307" s="51">
        <f t="shared" si="35"/>
        <v>761.9057544446229</v>
      </c>
      <c r="D307" s="81" t="str">
        <f t="shared" si="29"/>
        <v>NO VALIDO</v>
      </c>
      <c r="K307" s="3">
        <v>1055</v>
      </c>
      <c r="L307" s="72" t="str">
        <f t="shared" si="30"/>
        <v>NO VALIDO</v>
      </c>
      <c r="M307" s="65">
        <f t="shared" si="31"/>
        <v>3540.9142109632985</v>
      </c>
      <c r="N307" s="65">
        <f t="shared" si="32"/>
        <v>7.039838611277105</v>
      </c>
      <c r="O307" s="65">
        <f t="shared" si="33"/>
        <v>3547.9540495745755</v>
      </c>
      <c r="P307" s="72">
        <f t="shared" si="34"/>
        <v>0.7051061595584687</v>
      </c>
    </row>
    <row r="308" spans="1:16" ht="15" hidden="1" outlineLevel="1">
      <c r="A308" s="51">
        <f t="shared" si="27"/>
        <v>17.666666666666668</v>
      </c>
      <c r="B308" s="51">
        <f t="shared" si="28"/>
        <v>762.8907840053497</v>
      </c>
      <c r="C308" s="51">
        <f t="shared" si="35"/>
        <v>762.6108606041813</v>
      </c>
      <c r="D308" s="81" t="str">
        <f t="shared" si="29"/>
        <v>NO VALIDO</v>
      </c>
      <c r="K308" s="3">
        <v>1060</v>
      </c>
      <c r="L308" s="72" t="str">
        <f t="shared" si="30"/>
        <v>NO VALIDO</v>
      </c>
      <c r="M308" s="65">
        <f t="shared" si="31"/>
        <v>3527.1028929187682</v>
      </c>
      <c r="N308" s="65">
        <f t="shared" si="32"/>
        <v>6.998085029209733</v>
      </c>
      <c r="O308" s="65">
        <f t="shared" si="33"/>
        <v>3534.100977947978</v>
      </c>
      <c r="P308" s="72">
        <f t="shared" si="34"/>
        <v>0.7023530556579574</v>
      </c>
    </row>
    <row r="309" spans="1:16" ht="15" hidden="1" outlineLevel="1">
      <c r="A309" s="51">
        <f t="shared" si="27"/>
        <v>17.75</v>
      </c>
      <c r="B309" s="51">
        <f t="shared" si="28"/>
        <v>763.5909329254464</v>
      </c>
      <c r="C309" s="51">
        <f t="shared" si="35"/>
        <v>763.3132136598392</v>
      </c>
      <c r="D309" s="81" t="str">
        <f t="shared" si="29"/>
        <v>NO VALIDO</v>
      </c>
      <c r="K309" s="3">
        <v>1065</v>
      </c>
      <c r="L309" s="72" t="str">
        <f t="shared" si="30"/>
        <v>NO VALIDO</v>
      </c>
      <c r="M309" s="65">
        <f t="shared" si="31"/>
        <v>3506.4426843062183</v>
      </c>
      <c r="N309" s="65">
        <f t="shared" si="32"/>
        <v>6.942981640179369</v>
      </c>
      <c r="O309" s="65">
        <f t="shared" si="33"/>
        <v>3513.3856659463977</v>
      </c>
      <c r="P309" s="72">
        <f t="shared" si="34"/>
        <v>0.6982361776247593</v>
      </c>
    </row>
    <row r="310" spans="1:16" ht="15" hidden="1" outlineLevel="1">
      <c r="A310" s="51">
        <f t="shared" si="27"/>
        <v>17.833333333333332</v>
      </c>
      <c r="B310" s="51">
        <f t="shared" si="28"/>
        <v>764.2878253271688</v>
      </c>
      <c r="C310" s="51">
        <f t="shared" si="35"/>
        <v>764.0114498374639</v>
      </c>
      <c r="D310" s="81" t="str">
        <f t="shared" si="29"/>
        <v>NO VALIDO</v>
      </c>
      <c r="K310" s="3">
        <v>1070</v>
      </c>
      <c r="L310" s="72" t="str">
        <f t="shared" si="30"/>
        <v>NO VALIDO</v>
      </c>
      <c r="M310" s="65">
        <f t="shared" si="31"/>
        <v>3496.526685707344</v>
      </c>
      <c r="N310" s="65">
        <f t="shared" si="32"/>
        <v>6.909387242620824</v>
      </c>
      <c r="O310" s="65">
        <f t="shared" si="33"/>
        <v>3503.436072949965</v>
      </c>
      <c r="P310" s="72">
        <f t="shared" si="34"/>
        <v>0.6962588354132035</v>
      </c>
    </row>
    <row r="311" spans="1:16" ht="15" hidden="1" outlineLevel="1">
      <c r="A311" s="51">
        <f t="shared" si="27"/>
        <v>17.916666666666668</v>
      </c>
      <c r="B311" s="51">
        <f t="shared" si="28"/>
        <v>764.9814913636275</v>
      </c>
      <c r="C311" s="51">
        <f t="shared" si="35"/>
        <v>764.7077086728772</v>
      </c>
      <c r="D311" s="81" t="str">
        <f t="shared" si="29"/>
        <v>NO VALIDO</v>
      </c>
      <c r="K311" s="3">
        <v>1075</v>
      </c>
      <c r="L311" s="72" t="str">
        <f t="shared" si="30"/>
        <v>NO VALIDO</v>
      </c>
      <c r="M311" s="65">
        <f t="shared" si="31"/>
        <v>3470.6917188254884</v>
      </c>
      <c r="N311" s="65">
        <f t="shared" si="32"/>
        <v>6.844567268757373</v>
      </c>
      <c r="O311" s="65">
        <f t="shared" si="33"/>
        <v>3477.536286094246</v>
      </c>
      <c r="P311" s="72">
        <f t="shared" si="34"/>
        <v>0.6911116156386382</v>
      </c>
    </row>
    <row r="312" spans="1:16" ht="15" hidden="1" outlineLevel="1">
      <c r="A312" s="51">
        <f t="shared" si="27"/>
        <v>18</v>
      </c>
      <c r="B312" s="51">
        <f t="shared" si="28"/>
        <v>765.6719607710663</v>
      </c>
      <c r="C312" s="51">
        <f t="shared" si="35"/>
        <v>765.3988202885158</v>
      </c>
      <c r="D312" s="81" t="str">
        <f t="shared" si="29"/>
        <v>NO VALIDO</v>
      </c>
      <c r="K312" s="3">
        <v>1080</v>
      </c>
      <c r="L312" s="72" t="str">
        <f t="shared" si="30"/>
        <v>NO VALIDO</v>
      </c>
      <c r="M312" s="65">
        <f t="shared" si="31"/>
        <v>3469.469201254347</v>
      </c>
      <c r="N312" s="65">
        <f t="shared" si="32"/>
        <v>6.82851206376256</v>
      </c>
      <c r="O312" s="65">
        <f t="shared" si="33"/>
        <v>3476.2977133181093</v>
      </c>
      <c r="P312" s="72">
        <f t="shared" si="34"/>
        <v>0.6908654666521202</v>
      </c>
    </row>
    <row r="313" spans="1:16" ht="15" hidden="1" outlineLevel="1">
      <c r="A313" s="51">
        <f t="shared" si="27"/>
        <v>18.083333333333332</v>
      </c>
      <c r="B313" s="51">
        <f t="shared" si="28"/>
        <v>766.3592628765119</v>
      </c>
      <c r="C313" s="51">
        <f t="shared" si="35"/>
        <v>766.0896857551679</v>
      </c>
      <c r="D313" s="81" t="str">
        <f t="shared" si="29"/>
        <v>NO VALIDO</v>
      </c>
      <c r="K313" s="3">
        <v>1085</v>
      </c>
      <c r="L313" s="72" t="str">
        <f t="shared" si="30"/>
        <v>NO VALIDO</v>
      </c>
      <c r="M313" s="65">
        <f t="shared" si="31"/>
        <v>3431.0274407133506</v>
      </c>
      <c r="N313" s="65">
        <f t="shared" si="32"/>
        <v>6.739428033600348</v>
      </c>
      <c r="O313" s="65">
        <f t="shared" si="33"/>
        <v>3437.766868746951</v>
      </c>
      <c r="P313" s="72">
        <f t="shared" si="34"/>
        <v>0.6832080011211414</v>
      </c>
    </row>
    <row r="314" spans="1:16" ht="15" hidden="1" outlineLevel="1">
      <c r="A314" s="51">
        <f t="shared" si="27"/>
        <v>18.166666666666668</v>
      </c>
      <c r="B314" s="51">
        <f t="shared" si="28"/>
        <v>767.0434266052484</v>
      </c>
      <c r="C314" s="51">
        <f t="shared" si="35"/>
        <v>766.772893756289</v>
      </c>
      <c r="D314" s="81" t="str">
        <f t="shared" si="29"/>
        <v>NO VALIDO</v>
      </c>
      <c r="K314" s="3">
        <v>1090</v>
      </c>
      <c r="L314" s="72" t="str">
        <f t="shared" si="30"/>
        <v>NO VALIDO</v>
      </c>
      <c r="M314" s="65">
        <f t="shared" si="31"/>
        <v>3449.9915103922885</v>
      </c>
      <c r="N314" s="65">
        <f t="shared" si="32"/>
        <v>6.763321223985486</v>
      </c>
      <c r="O314" s="65">
        <f t="shared" si="33"/>
        <v>3456.754831616274</v>
      </c>
      <c r="P314" s="72">
        <f t="shared" si="34"/>
        <v>0.6869815927149313</v>
      </c>
    </row>
    <row r="315" spans="1:16" ht="15" hidden="1" outlineLevel="1">
      <c r="A315" s="51">
        <f t="shared" si="27"/>
        <v>18.25</v>
      </c>
      <c r="B315" s="51">
        <f t="shared" si="28"/>
        <v>767.7244804881208</v>
      </c>
      <c r="C315" s="51">
        <f t="shared" si="35"/>
        <v>767.4598753490039</v>
      </c>
      <c r="D315" s="81" t="str">
        <f t="shared" si="29"/>
        <v>NO VALIDO</v>
      </c>
      <c r="K315" s="3">
        <v>1095</v>
      </c>
      <c r="L315" s="72" t="str">
        <f t="shared" si="30"/>
        <v>NO VALIDO</v>
      </c>
      <c r="M315" s="65">
        <f t="shared" si="31"/>
        <v>3381.0610083602564</v>
      </c>
      <c r="N315" s="65">
        <f t="shared" si="32"/>
        <v>6.615128477920962</v>
      </c>
      <c r="O315" s="65">
        <f t="shared" si="33"/>
        <v>3387.6761368381776</v>
      </c>
      <c r="P315" s="72">
        <f t="shared" si="34"/>
        <v>0.6732531699389555</v>
      </c>
    </row>
    <row r="316" spans="1:16" ht="15" hidden="1" outlineLevel="1">
      <c r="A316" s="51">
        <f t="shared" si="27"/>
        <v>18.333333333333332</v>
      </c>
      <c r="B316" s="51">
        <f t="shared" si="28"/>
        <v>768.4024526686754</v>
      </c>
      <c r="C316" s="51">
        <f t="shared" si="35"/>
        <v>768.1331285189428</v>
      </c>
      <c r="D316" s="81" t="str">
        <f t="shared" si="29"/>
        <v>NO VALIDO</v>
      </c>
      <c r="K316" s="3">
        <v>1100</v>
      </c>
      <c r="L316" s="72" t="str">
        <f t="shared" si="30"/>
        <v>NO VALIDO</v>
      </c>
      <c r="M316" s="65">
        <f t="shared" si="31"/>
        <v>3448.066738262267</v>
      </c>
      <c r="N316" s="65">
        <f t="shared" si="32"/>
        <v>6.733103743314928</v>
      </c>
      <c r="O316" s="65">
        <f t="shared" si="33"/>
        <v>3454.799842005582</v>
      </c>
      <c r="P316" s="72">
        <f t="shared" si="34"/>
        <v>0.6865930659197386</v>
      </c>
    </row>
    <row r="317" spans="1:16" ht="15" hidden="1" outlineLevel="1">
      <c r="A317" s="51">
        <f t="shared" si="27"/>
        <v>18.416666666666668</v>
      </c>
      <c r="B317" s="51">
        <f t="shared" si="28"/>
        <v>769.0773709101379</v>
      </c>
      <c r="C317" s="51">
        <f t="shared" si="35"/>
        <v>768.8197215848626</v>
      </c>
      <c r="D317" s="81" t="str">
        <f t="shared" si="29"/>
        <v>NO VALIDO</v>
      </c>
      <c r="K317" s="3">
        <v>1105</v>
      </c>
      <c r="L317" s="72" t="str">
        <f t="shared" si="30"/>
        <v>NO VALIDO</v>
      </c>
      <c r="M317" s="65">
        <f t="shared" si="31"/>
        <v>3305.0717332904774</v>
      </c>
      <c r="N317" s="65">
        <f t="shared" si="32"/>
        <v>6.44123313188345</v>
      </c>
      <c r="O317" s="65">
        <f t="shared" si="33"/>
        <v>3311.512966422361</v>
      </c>
      <c r="P317" s="72">
        <f t="shared" si="34"/>
        <v>0.6581168068853999</v>
      </c>
    </row>
    <row r="318" spans="1:16" ht="15" hidden="1" outlineLevel="1">
      <c r="A318" s="51">
        <f t="shared" si="27"/>
        <v>18.5</v>
      </c>
      <c r="B318" s="51">
        <f t="shared" si="28"/>
        <v>769.7492626022346</v>
      </c>
      <c r="C318" s="51">
        <f t="shared" si="35"/>
        <v>769.4778383917479</v>
      </c>
      <c r="D318" s="81" t="str">
        <f t="shared" si="29"/>
        <v>NO VALIDO</v>
      </c>
      <c r="K318" s="3">
        <v>1110</v>
      </c>
      <c r="L318" s="72" t="str">
        <f t="shared" si="30"/>
        <v>NO VALIDO</v>
      </c>
      <c r="M318" s="65">
        <f t="shared" si="31"/>
        <v>3488.443875731129</v>
      </c>
      <c r="N318" s="65">
        <f t="shared" si="32"/>
        <v>6.785605262166428</v>
      </c>
      <c r="O318" s="65">
        <f t="shared" si="33"/>
        <v>3495.2294809932955</v>
      </c>
      <c r="P318" s="72">
        <f t="shared" si="34"/>
        <v>0.6946278902383851</v>
      </c>
    </row>
    <row r="319" spans="1:16" ht="15" hidden="1" outlineLevel="1">
      <c r="A319" s="51">
        <f t="shared" si="27"/>
        <v>18.583333333333332</v>
      </c>
      <c r="B319" s="51">
        <f t="shared" si="28"/>
        <v>770.4181547678629</v>
      </c>
      <c r="C319" s="51">
        <f t="shared" si="35"/>
        <v>770.1724662819863</v>
      </c>
      <c r="D319" s="81" t="str">
        <f t="shared" si="29"/>
        <v>NO VALIDO</v>
      </c>
      <c r="K319" s="3">
        <v>1115</v>
      </c>
      <c r="L319" s="72" t="str">
        <f t="shared" si="30"/>
        <v>NO VALIDO</v>
      </c>
      <c r="M319" s="65">
        <f t="shared" si="31"/>
        <v>3163.877283718004</v>
      </c>
      <c r="N319" s="65">
        <f t="shared" si="32"/>
        <v>6.1422121469149715</v>
      </c>
      <c r="O319" s="65">
        <f t="shared" si="33"/>
        <v>3170.019495864919</v>
      </c>
      <c r="P319" s="72">
        <f t="shared" si="34"/>
        <v>0.6299969619738457</v>
      </c>
    </row>
    <row r="320" spans="1:16" ht="15" hidden="1" outlineLevel="1">
      <c r="A320" s="51">
        <f t="shared" si="27"/>
        <v>18.666666666666668</v>
      </c>
      <c r="B320" s="51">
        <f t="shared" si="28"/>
        <v>771.0840740696129</v>
      </c>
      <c r="C320" s="51">
        <f t="shared" si="35"/>
        <v>770.8024632439601</v>
      </c>
      <c r="D320" s="81" t="str">
        <f t="shared" si="29"/>
        <v>NO VALIDO</v>
      </c>
      <c r="K320" s="3">
        <v>1120</v>
      </c>
      <c r="L320" s="72" t="str">
        <f t="shared" si="30"/>
        <v>NO VALIDO</v>
      </c>
      <c r="M320" s="65">
        <f t="shared" si="31"/>
        <v>3633.2317711253318</v>
      </c>
      <c r="N320" s="65">
        <f t="shared" si="32"/>
        <v>7.04027064132049</v>
      </c>
      <c r="O320" s="65">
        <f t="shared" si="33"/>
        <v>3640.2720417666524</v>
      </c>
      <c r="P320" s="72">
        <f t="shared" si="34"/>
        <v>0.7234530671066398</v>
      </c>
    </row>
    <row r="321" spans="1:16" ht="15" hidden="1" outlineLevel="1">
      <c r="A321" s="51">
        <f t="shared" si="27"/>
        <v>18.75</v>
      </c>
      <c r="B321" s="51">
        <f t="shared" si="28"/>
        <v>771.7470468161434</v>
      </c>
      <c r="C321" s="51">
        <f t="shared" si="35"/>
        <v>771.5259163110668</v>
      </c>
      <c r="D321" s="81" t="str">
        <f t="shared" si="29"/>
        <v>NO VALIDO</v>
      </c>
      <c r="K321" s="3">
        <v>1125</v>
      </c>
      <c r="L321" s="72" t="str">
        <f t="shared" si="30"/>
        <v>NO VALIDO</v>
      </c>
      <c r="M321" s="65">
        <f t="shared" si="31"/>
        <v>2858.625627638038</v>
      </c>
      <c r="N321" s="65">
        <f t="shared" si="32"/>
        <v>5.528262626916103</v>
      </c>
      <c r="O321" s="65">
        <f t="shared" si="33"/>
        <v>2864.1538902649545</v>
      </c>
      <c r="P321" s="72">
        <f t="shared" si="34"/>
        <v>0.5692104581205966</v>
      </c>
    </row>
    <row r="322" spans="1:16" ht="15" hidden="1" outlineLevel="1">
      <c r="A322" s="51">
        <f t="shared" si="27"/>
        <v>18.833333333333332</v>
      </c>
      <c r="B322" s="51">
        <f t="shared" si="28"/>
        <v>772.4070989684202</v>
      </c>
      <c r="C322" s="51">
        <f t="shared" si="35"/>
        <v>772.0951267691873</v>
      </c>
      <c r="D322" s="81" t="str">
        <f t="shared" si="29"/>
        <v>NO VALIDO</v>
      </c>
      <c r="K322" s="3">
        <v>1130</v>
      </c>
      <c r="L322" s="72" t="str">
        <f t="shared" si="30"/>
        <v>NO VALIDO</v>
      </c>
      <c r="M322" s="65">
        <f t="shared" si="31"/>
        <v>4040.0884618890927</v>
      </c>
      <c r="N322" s="65">
        <f t="shared" si="32"/>
        <v>7.7993049808213755</v>
      </c>
      <c r="O322" s="65">
        <f t="shared" si="33"/>
        <v>4047.8877668699142</v>
      </c>
      <c r="P322" s="72">
        <f t="shared" si="34"/>
        <v>0.8044609816645142</v>
      </c>
    </row>
    <row r="323" spans="1:16" ht="15" hidden="1" outlineLevel="1">
      <c r="A323" s="51">
        <f t="shared" si="27"/>
        <v>18.916666666666668</v>
      </c>
      <c r="B323" s="51">
        <f t="shared" si="28"/>
        <v>773.0642561458147</v>
      </c>
      <c r="C323" s="51">
        <f t="shared" si="35"/>
        <v>772.8995877508519</v>
      </c>
      <c r="D323" s="81" t="str">
        <f t="shared" si="29"/>
        <v>NO VALIDO</v>
      </c>
      <c r="K323" s="3">
        <v>1135</v>
      </c>
      <c r="L323" s="72" t="str">
        <f t="shared" si="30"/>
        <v>NO VALIDO</v>
      </c>
      <c r="M323" s="65">
        <f t="shared" si="31"/>
        <v>2136.9573047727135</v>
      </c>
      <c r="N323" s="65">
        <f t="shared" si="32"/>
        <v>4.116709874071489</v>
      </c>
      <c r="O323" s="65">
        <f t="shared" si="33"/>
        <v>2141.074014646785</v>
      </c>
      <c r="P323" s="72">
        <f t="shared" si="34"/>
        <v>0.4255084633858347</v>
      </c>
    </row>
    <row r="324" spans="1:16" ht="15" hidden="1" outlineLevel="1">
      <c r="A324" s="51">
        <f t="shared" si="27"/>
        <v>19</v>
      </c>
      <c r="B324" s="51">
        <f t="shared" si="28"/>
        <v>773.7185436320716</v>
      </c>
      <c r="C324" s="51">
        <f t="shared" si="35"/>
        <v>773.3250962142378</v>
      </c>
      <c r="D324" s="81" t="str">
        <f t="shared" si="29"/>
        <v>NO VALIDO</v>
      </c>
      <c r="K324" s="3">
        <v>1140</v>
      </c>
      <c r="L324" s="72" t="str">
        <f t="shared" si="30"/>
        <v>NO VALIDO</v>
      </c>
      <c r="M324" s="65">
        <f t="shared" si="31"/>
        <v>5113.810525013075</v>
      </c>
      <c r="N324" s="65">
        <f t="shared" si="32"/>
        <v>9.836185445846013</v>
      </c>
      <c r="O324" s="65">
        <f t="shared" si="33"/>
        <v>5123.646710458921</v>
      </c>
      <c r="P324" s="72">
        <f t="shared" si="34"/>
        <v>1.018253000029485</v>
      </c>
    </row>
    <row r="325" spans="1:16" ht="15" hidden="1" outlineLevel="1">
      <c r="A325" s="51">
        <f t="shared" si="27"/>
        <v>19.083333333333332</v>
      </c>
      <c r="B325" s="51">
        <f t="shared" si="28"/>
        <v>774.369986381145</v>
      </c>
      <c r="C325" s="51">
        <f t="shared" si="35"/>
        <v>774.3433492142673</v>
      </c>
      <c r="D325" s="81" t="str">
        <f t="shared" si="29"/>
        <v>NO VALIDO</v>
      </c>
      <c r="K325" s="3">
        <v>1145</v>
      </c>
      <c r="L325" s="72" t="str">
        <f t="shared" si="30"/>
        <v>NO VALIDO</v>
      </c>
      <c r="M325" s="65">
        <f t="shared" si="31"/>
        <v>347.0442808947034</v>
      </c>
      <c r="N325" s="65">
        <f t="shared" si="32"/>
        <v>0.6659291719444127</v>
      </c>
      <c r="O325" s="65">
        <f t="shared" si="33"/>
        <v>347.7102100666478</v>
      </c>
      <c r="P325" s="72">
        <f t="shared" si="34"/>
        <v>0.06910253273679244</v>
      </c>
    </row>
    <row r="326" spans="1:16" ht="15" hidden="1" outlineLevel="1">
      <c r="A326" s="51">
        <f t="shared" si="27"/>
        <v>19.166666666666668</v>
      </c>
      <c r="B326" s="51">
        <f t="shared" si="28"/>
        <v>775.0186090229103</v>
      </c>
      <c r="C326" s="51">
        <f t="shared" si="35"/>
        <v>774.4124517470041</v>
      </c>
      <c r="D326" s="81" t="str">
        <f t="shared" si="29"/>
        <v>NO VALIDO</v>
      </c>
      <c r="K326" s="3">
        <v>1150</v>
      </c>
      <c r="L326" s="72" t="str">
        <f t="shared" si="30"/>
        <v>NO VALIDO</v>
      </c>
      <c r="M326" s="65">
        <f t="shared" si="31"/>
        <v>7905.485711333694</v>
      </c>
      <c r="N326" s="65">
        <f t="shared" si="32"/>
        <v>15.153931897654616</v>
      </c>
      <c r="O326" s="65">
        <f t="shared" si="33"/>
        <v>7920.639643231349</v>
      </c>
      <c r="P326" s="72">
        <f t="shared" si="34"/>
        <v>1.5741161587915953</v>
      </c>
    </row>
    <row r="327" spans="1:16" ht="15" hidden="1" outlineLevel="1">
      <c r="A327" s="51">
        <f t="shared" si="27"/>
        <v>19.25</v>
      </c>
      <c r="B327" s="51">
        <f t="shared" si="28"/>
        <v>775.6644358687505</v>
      </c>
      <c r="C327" s="51">
        <f t="shared" si="35"/>
        <v>775.9865679057957</v>
      </c>
      <c r="D327" s="81" t="str">
        <f t="shared" si="29"/>
        <v>NO VALIDO</v>
      </c>
      <c r="K327" s="3">
        <v>1155</v>
      </c>
      <c r="L327" s="72" t="str">
        <f t="shared" si="30"/>
        <v>NO VALIDO</v>
      </c>
      <c r="M327" s="65">
        <f t="shared" si="31"/>
        <v>-4214.603266182422</v>
      </c>
      <c r="N327" s="65">
        <f t="shared" si="32"/>
        <v>-8.053300926130191</v>
      </c>
      <c r="O327" s="65">
        <f t="shared" si="33"/>
        <v>-4222.656567108552</v>
      </c>
      <c r="P327" s="72">
        <f t="shared" si="34"/>
        <v>0</v>
      </c>
    </row>
    <row r="328" spans="1:16" ht="15" hidden="1" outlineLevel="1">
      <c r="A328" s="51">
        <f t="shared" si="27"/>
        <v>19.333333333333332</v>
      </c>
      <c r="B328" s="51">
        <f t="shared" si="28"/>
        <v>776.3074909170251</v>
      </c>
      <c r="C328" s="51">
        <f t="shared" si="35"/>
        <v>775.9865679057957</v>
      </c>
      <c r="D328" s="81" t="str">
        <f t="shared" si="29"/>
        <v>NO VALIDO</v>
      </c>
      <c r="K328" s="3">
        <v>1160</v>
      </c>
      <c r="L328" s="72" t="str">
        <f t="shared" si="30"/>
        <v>NO VALIDO</v>
      </c>
      <c r="M328" s="65">
        <f t="shared" si="31"/>
        <v>4202.64773575541</v>
      </c>
      <c r="N328" s="65">
        <f t="shared" si="32"/>
        <v>8.02307528073527</v>
      </c>
      <c r="O328" s="65">
        <f t="shared" si="33"/>
        <v>4210.670811036146</v>
      </c>
      <c r="P328" s="72">
        <f t="shared" si="34"/>
        <v>0.8368118310581389</v>
      </c>
    </row>
    <row r="329" spans="1:16" ht="15" hidden="1" outlineLevel="1">
      <c r="A329" s="51">
        <f t="shared" si="27"/>
        <v>19.416666666666668</v>
      </c>
      <c r="B329" s="51">
        <f t="shared" si="28"/>
        <v>776.9477978584201</v>
      </c>
      <c r="C329" s="51">
        <f t="shared" si="35"/>
        <v>776.8233797368539</v>
      </c>
      <c r="D329" s="81" t="str">
        <f t="shared" si="29"/>
        <v>NO VALIDO</v>
      </c>
      <c r="K329" s="3">
        <v>1165</v>
      </c>
      <c r="L329" s="72" t="str">
        <f t="shared" si="30"/>
        <v>NO VALIDO</v>
      </c>
      <c r="M329" s="65">
        <f t="shared" si="31"/>
        <v>1632.7610048127501</v>
      </c>
      <c r="N329" s="65">
        <f t="shared" si="32"/>
        <v>3.1104530391559138</v>
      </c>
      <c r="O329" s="65">
        <f t="shared" si="33"/>
        <v>1635.8714578519061</v>
      </c>
      <c r="P329" s="72">
        <f t="shared" si="34"/>
        <v>0.3251065332471201</v>
      </c>
    </row>
    <row r="330" spans="1:16" ht="15" hidden="1" outlineLevel="1">
      <c r="A330" s="51">
        <f t="shared" si="27"/>
        <v>19.5</v>
      </c>
      <c r="B330" s="51">
        <f t="shared" si="28"/>
        <v>777.5853800811856</v>
      </c>
      <c r="C330" s="51">
        <f t="shared" si="35"/>
        <v>777.148486270101</v>
      </c>
      <c r="D330" s="81" t="str">
        <f t="shared" si="29"/>
        <v>NO VALIDO</v>
      </c>
      <c r="K330" s="3">
        <v>1170</v>
      </c>
      <c r="L330" s="72" t="str">
        <f t="shared" si="30"/>
        <v>NO VALIDO</v>
      </c>
      <c r="M330" s="65">
        <f t="shared" si="31"/>
        <v>5741.3244422143325</v>
      </c>
      <c r="N330" s="65">
        <f t="shared" si="32"/>
        <v>10.922345277114687</v>
      </c>
      <c r="O330" s="65">
        <f t="shared" si="33"/>
        <v>5752.246787491447</v>
      </c>
      <c r="P330" s="72">
        <f t="shared" si="34"/>
        <v>1.1431784584828457</v>
      </c>
    </row>
    <row r="331" spans="1:16" ht="15" hidden="1" outlineLevel="1">
      <c r="A331" s="51">
        <f t="shared" si="27"/>
        <v>19.583333333333332</v>
      </c>
      <c r="B331" s="51">
        <f t="shared" si="28"/>
        <v>778.2202606762614</v>
      </c>
      <c r="C331" s="51">
        <f t="shared" si="35"/>
        <v>778.2916647285838</v>
      </c>
      <c r="D331" s="81" t="str">
        <f t="shared" si="29"/>
        <v>NO VALIDO</v>
      </c>
      <c r="K331" s="3">
        <v>1175</v>
      </c>
      <c r="L331" s="72" t="str">
        <f t="shared" si="30"/>
        <v>NO VALIDO</v>
      </c>
      <c r="M331" s="65">
        <f t="shared" si="31"/>
        <v>-940.7220656256189</v>
      </c>
      <c r="N331" s="65">
        <f t="shared" si="32"/>
        <v>-1.7851013080587563</v>
      </c>
      <c r="O331" s="65">
        <f t="shared" si="33"/>
        <v>-942.5071669336777</v>
      </c>
      <c r="P331" s="72">
        <f t="shared" si="34"/>
        <v>0</v>
      </c>
    </row>
    <row r="332" spans="1:16" ht="15" hidden="1" outlineLevel="1">
      <c r="A332" s="51">
        <f t="shared" si="27"/>
        <v>19.666666666666668</v>
      </c>
      <c r="B332" s="51">
        <f t="shared" si="28"/>
        <v>778.8524624422954</v>
      </c>
      <c r="C332" s="51">
        <f t="shared" si="35"/>
        <v>778.2916647285838</v>
      </c>
      <c r="D332" s="81" t="str">
        <f t="shared" si="29"/>
        <v>NO VALIDO</v>
      </c>
      <c r="K332" s="3">
        <v>1180</v>
      </c>
      <c r="L332" s="72" t="str">
        <f t="shared" si="30"/>
        <v>NO VALIDO</v>
      </c>
      <c r="M332" s="65">
        <f t="shared" si="31"/>
        <v>7394.970396478634</v>
      </c>
      <c r="N332" s="65">
        <f t="shared" si="32"/>
        <v>14.019942842790556</v>
      </c>
      <c r="O332" s="65">
        <f t="shared" si="33"/>
        <v>7408.9903393214245</v>
      </c>
      <c r="P332" s="72">
        <f t="shared" si="34"/>
        <v>1.4724330279844335</v>
      </c>
    </row>
    <row r="333" spans="1:16" ht="15" hidden="1" outlineLevel="1">
      <c r="A333" s="51">
        <f t="shared" si="27"/>
        <v>19.75</v>
      </c>
      <c r="B333" s="51">
        <f t="shared" si="28"/>
        <v>779.4820078905557</v>
      </c>
      <c r="C333" s="51">
        <f t="shared" si="35"/>
        <v>779.7640977565682</v>
      </c>
      <c r="D333" s="81" t="str">
        <f t="shared" si="29"/>
        <v>NO VALIDO</v>
      </c>
      <c r="K333" s="3">
        <v>1185</v>
      </c>
      <c r="L333" s="72" t="str">
        <f t="shared" si="30"/>
        <v>NO VALIDO</v>
      </c>
      <c r="M333" s="65">
        <f t="shared" si="31"/>
        <v>-3730.9478432965684</v>
      </c>
      <c r="N333" s="65">
        <f t="shared" si="32"/>
        <v>-7.0522466503120995</v>
      </c>
      <c r="O333" s="65">
        <f t="shared" si="33"/>
        <v>-3738.0000899468805</v>
      </c>
      <c r="P333" s="72">
        <f t="shared" si="34"/>
        <v>0</v>
      </c>
    </row>
    <row r="334" spans="1:16" ht="15" hidden="1" outlineLevel="1">
      <c r="A334" s="51">
        <f t="shared" si="27"/>
        <v>19.833333333333332</v>
      </c>
      <c r="B334" s="51">
        <f t="shared" si="28"/>
        <v>780.1089192497407</v>
      </c>
      <c r="C334" s="51">
        <f t="shared" si="35"/>
        <v>779.7640977565682</v>
      </c>
      <c r="D334" s="81" t="str">
        <f t="shared" si="29"/>
        <v>NO VALIDO</v>
      </c>
      <c r="K334" s="3">
        <v>1190</v>
      </c>
      <c r="L334" s="72" t="str">
        <f t="shared" si="30"/>
        <v>NO VALIDO</v>
      </c>
      <c r="M334" s="65">
        <f t="shared" si="31"/>
        <v>4564.717940388483</v>
      </c>
      <c r="N334" s="65">
        <f t="shared" si="32"/>
        <v>8.620537329312583</v>
      </c>
      <c r="O334" s="65">
        <f t="shared" si="33"/>
        <v>4573.338477717795</v>
      </c>
      <c r="P334" s="72">
        <f t="shared" si="34"/>
        <v>0.908886948739156</v>
      </c>
    </row>
    <row r="335" spans="1:16" ht="15" hidden="1" outlineLevel="1">
      <c r="A335" s="51">
        <f t="shared" si="27"/>
        <v>19.916666666666668</v>
      </c>
      <c r="B335" s="51">
        <f t="shared" si="28"/>
        <v>780.7332184706884</v>
      </c>
      <c r="C335" s="51">
        <f t="shared" si="35"/>
        <v>780.6729847053073</v>
      </c>
      <c r="D335" s="81" t="str">
        <f t="shared" si="29"/>
        <v>NO VALIDO</v>
      </c>
      <c r="K335" s="3">
        <v>1195</v>
      </c>
      <c r="L335" s="72" t="str">
        <f t="shared" si="30"/>
        <v>NO VALIDO</v>
      </c>
      <c r="M335" s="65">
        <f t="shared" si="31"/>
        <v>799.1123509535998</v>
      </c>
      <c r="N335" s="65">
        <f t="shared" si="32"/>
        <v>1.5058441345274787</v>
      </c>
      <c r="O335" s="65">
        <f t="shared" si="33"/>
        <v>800.6181950881273</v>
      </c>
      <c r="P335" s="72">
        <f t="shared" si="34"/>
        <v>0.1591116493966184</v>
      </c>
    </row>
    <row r="336" spans="1:16" ht="15" collapsed="1">
      <c r="A336" s="51">
        <f t="shared" si="27"/>
        <v>20</v>
      </c>
      <c r="B336" s="51">
        <f t="shared" si="28"/>
        <v>781.3549272309881</v>
      </c>
      <c r="C336" s="51">
        <f t="shared" si="35"/>
        <v>780.8320963547039</v>
      </c>
      <c r="D336" s="81" t="str">
        <f t="shared" si="29"/>
        <v>NO VALIDO</v>
      </c>
      <c r="K336" s="3">
        <v>1200</v>
      </c>
      <c r="L336" s="72" t="str">
        <f t="shared" si="30"/>
        <v>NO VALIDO</v>
      </c>
      <c r="M336" s="65">
        <f t="shared" si="31"/>
        <v>6944.032248540095</v>
      </c>
      <c r="N336" s="65">
        <f t="shared" si="32"/>
        <v>13.070771907104017</v>
      </c>
      <c r="O336" s="65">
        <f t="shared" si="33"/>
        <v>6957.103020447199</v>
      </c>
      <c r="P336" s="72">
        <f t="shared" si="34"/>
        <v>1.3826267544215658</v>
      </c>
    </row>
    <row r="337" spans="1:16" ht="15" hidden="1" outlineLevel="1">
      <c r="A337" s="51">
        <f t="shared" si="27"/>
        <v>20.083333333333332</v>
      </c>
      <c r="B337" s="51">
        <f t="shared" si="28"/>
        <v>781.9740669394974</v>
      </c>
      <c r="C337" s="51">
        <f t="shared" si="35"/>
        <v>782.2147231091255</v>
      </c>
      <c r="D337" s="81" t="str">
        <f t="shared" si="29"/>
        <v>NO VALIDO</v>
      </c>
      <c r="K337" s="3">
        <v>1205</v>
      </c>
      <c r="L337" s="72" t="str">
        <f t="shared" si="30"/>
        <v>NO VALIDO</v>
      </c>
      <c r="M337" s="65">
        <f t="shared" si="31"/>
        <v>-3205.413104225109</v>
      </c>
      <c r="N337" s="65">
        <f t="shared" si="32"/>
        <v>-6.0164042407024</v>
      </c>
      <c r="O337" s="65">
        <f t="shared" si="33"/>
        <v>-3211.429508465811</v>
      </c>
      <c r="P337" s="72">
        <f t="shared" si="34"/>
        <v>0</v>
      </c>
    </row>
    <row r="338" spans="1:16" ht="15" hidden="1" outlineLevel="1">
      <c r="A338" s="51">
        <f t="shared" si="27"/>
        <v>20.166666666666668</v>
      </c>
      <c r="B338" s="51">
        <f t="shared" si="28"/>
        <v>782.5906587407653</v>
      </c>
      <c r="C338" s="51">
        <f t="shared" si="35"/>
        <v>782.2147231091255</v>
      </c>
      <c r="D338" s="81" t="str">
        <f t="shared" si="29"/>
        <v>NO VALIDO</v>
      </c>
      <c r="K338" s="3">
        <v>1210</v>
      </c>
      <c r="L338" s="72" t="str">
        <f t="shared" si="30"/>
        <v>NO VALIDO</v>
      </c>
      <c r="M338" s="65">
        <f t="shared" si="31"/>
        <v>5011.654811733666</v>
      </c>
      <c r="N338" s="65">
        <f t="shared" si="32"/>
        <v>9.398390790994426</v>
      </c>
      <c r="O338" s="65">
        <f t="shared" si="33"/>
        <v>5021.05320252466</v>
      </c>
      <c r="P338" s="72">
        <f t="shared" si="34"/>
        <v>0.9978639776903055</v>
      </c>
    </row>
    <row r="339" spans="1:16" ht="15" hidden="1" outlineLevel="1">
      <c r="A339" s="51">
        <f t="shared" si="27"/>
        <v>20.25</v>
      </c>
      <c r="B339" s="51">
        <f t="shared" si="28"/>
        <v>783.2047235193654</v>
      </c>
      <c r="C339" s="51">
        <f t="shared" si="35"/>
        <v>783.2125870868158</v>
      </c>
      <c r="D339" s="81" t="str">
        <f t="shared" si="29"/>
        <v>NO VALIDO</v>
      </c>
      <c r="K339" s="3">
        <v>1215</v>
      </c>
      <c r="L339" s="72" t="str">
        <f t="shared" si="30"/>
        <v>NO VALIDO</v>
      </c>
      <c r="M339" s="65">
        <f t="shared" si="31"/>
        <v>-105.07075117244385</v>
      </c>
      <c r="N339" s="65">
        <f t="shared" si="32"/>
        <v>-0.1965891862596436</v>
      </c>
      <c r="O339" s="65">
        <f t="shared" si="33"/>
        <v>-105.26734035870349</v>
      </c>
      <c r="P339" s="72">
        <f t="shared" si="34"/>
        <v>0</v>
      </c>
    </row>
    <row r="340" spans="1:16" ht="15" hidden="1" outlineLevel="1">
      <c r="A340" s="51">
        <f t="shared" si="27"/>
        <v>20.333333333333332</v>
      </c>
      <c r="B340" s="51">
        <f t="shared" si="28"/>
        <v>783.8162819041406</v>
      </c>
      <c r="C340" s="51">
        <f t="shared" si="35"/>
        <v>783.2125870868158</v>
      </c>
      <c r="D340" s="81" t="str">
        <f t="shared" si="29"/>
        <v>NO VALIDO</v>
      </c>
      <c r="K340" s="3">
        <v>1220</v>
      </c>
      <c r="L340" s="72" t="str">
        <f t="shared" si="30"/>
        <v>NO VALIDO</v>
      </c>
      <c r="M340" s="65">
        <f t="shared" si="31"/>
        <v>8073.40691421902</v>
      </c>
      <c r="N340" s="65">
        <f t="shared" si="32"/>
        <v>15.09237043312055</v>
      </c>
      <c r="O340" s="65">
        <f t="shared" si="33"/>
        <v>8088.499284652141</v>
      </c>
      <c r="P340" s="72">
        <f t="shared" si="34"/>
        <v>1.6074759107650651</v>
      </c>
    </row>
    <row r="341" spans="1:16" ht="15" hidden="1" outlineLevel="1">
      <c r="A341" s="51">
        <f t="shared" si="27"/>
        <v>20.416666666666668</v>
      </c>
      <c r="B341" s="51">
        <f t="shared" si="28"/>
        <v>784.4253542723608</v>
      </c>
      <c r="C341" s="51">
        <f t="shared" si="35"/>
        <v>784.8200629975809</v>
      </c>
      <c r="D341" s="81" t="str">
        <f t="shared" si="29"/>
        <v>NO VALIDO</v>
      </c>
      <c r="K341" s="3">
        <v>1225</v>
      </c>
      <c r="L341" s="72" t="str">
        <f t="shared" si="30"/>
        <v>NO VALIDO</v>
      </c>
      <c r="M341" s="65">
        <f t="shared" si="31"/>
        <v>-5295.196705942705</v>
      </c>
      <c r="N341" s="65">
        <f t="shared" si="32"/>
        <v>-9.867718130502112</v>
      </c>
      <c r="O341" s="65">
        <f t="shared" si="33"/>
        <v>-5305.064424073207</v>
      </c>
      <c r="P341" s="72">
        <f t="shared" si="34"/>
        <v>0</v>
      </c>
    </row>
    <row r="342" spans="1:16" ht="15" hidden="1" outlineLevel="1">
      <c r="A342" s="51">
        <f t="shared" si="27"/>
        <v>20.5</v>
      </c>
      <c r="B342" s="51">
        <f t="shared" si="28"/>
        <v>785.0319607537976</v>
      </c>
      <c r="C342" s="51">
        <f t="shared" si="35"/>
        <v>784.8200629975809</v>
      </c>
      <c r="D342" s="81" t="str">
        <f t="shared" si="29"/>
        <v>NO VALIDO</v>
      </c>
      <c r="K342" s="3">
        <v>1230</v>
      </c>
      <c r="L342" s="72" t="str">
        <f t="shared" si="30"/>
        <v>NO VALIDO</v>
      </c>
      <c r="M342" s="65">
        <f t="shared" si="31"/>
        <v>2845.1508882561475</v>
      </c>
      <c r="N342" s="65">
        <f t="shared" si="32"/>
        <v>5.297443905419641</v>
      </c>
      <c r="O342" s="65">
        <f t="shared" si="33"/>
        <v>2850.448332161567</v>
      </c>
      <c r="P342" s="72">
        <f t="shared" si="34"/>
        <v>0.566486670466119</v>
      </c>
    </row>
    <row r="343" spans="1:16" ht="15" hidden="1" outlineLevel="1">
      <c r="A343" s="51">
        <f t="shared" si="27"/>
        <v>20.583333333333332</v>
      </c>
      <c r="B343" s="51">
        <f t="shared" si="28"/>
        <v>785.636121234716</v>
      </c>
      <c r="C343" s="51">
        <f t="shared" si="35"/>
        <v>785.386549668047</v>
      </c>
      <c r="D343" s="81" t="str">
        <f t="shared" si="29"/>
        <v>NO VALIDO</v>
      </c>
      <c r="K343" s="3">
        <v>1235</v>
      </c>
      <c r="L343" s="72" t="str">
        <f t="shared" si="30"/>
        <v>NO VALIDO</v>
      </c>
      <c r="M343" s="65">
        <f t="shared" si="31"/>
        <v>3356.562246102982</v>
      </c>
      <c r="N343" s="65">
        <f t="shared" si="32"/>
        <v>6.2392891667258255</v>
      </c>
      <c r="O343" s="65">
        <f t="shared" si="33"/>
        <v>3362.801535269708</v>
      </c>
      <c r="P343" s="72">
        <f t="shared" si="34"/>
        <v>0.6683096913771083</v>
      </c>
    </row>
    <row r="344" spans="1:16" ht="15" hidden="1" outlineLevel="1">
      <c r="A344" s="51">
        <f t="shared" si="27"/>
        <v>20.666666666666668</v>
      </c>
      <c r="B344" s="51">
        <f t="shared" si="28"/>
        <v>786.237855361786</v>
      </c>
      <c r="C344" s="51">
        <f t="shared" si="35"/>
        <v>786.0548593594241</v>
      </c>
      <c r="D344" s="81" t="str">
        <f t="shared" si="29"/>
        <v>NO VALIDO</v>
      </c>
      <c r="K344" s="3">
        <v>1240</v>
      </c>
      <c r="L344" s="72" t="str">
        <f t="shared" si="30"/>
        <v>NO VALIDO</v>
      </c>
      <c r="M344" s="65">
        <f t="shared" si="31"/>
        <v>2465.599827605845</v>
      </c>
      <c r="N344" s="65">
        <f t="shared" si="32"/>
        <v>4.574900059049014</v>
      </c>
      <c r="O344" s="65">
        <f t="shared" si="33"/>
        <v>2470.174727664894</v>
      </c>
      <c r="P344" s="72">
        <f t="shared" si="34"/>
        <v>0.49091261930830976</v>
      </c>
    </row>
    <row r="345" spans="1:16" ht="15" hidden="1" outlineLevel="1">
      <c r="A345" s="51">
        <f t="shared" si="27"/>
        <v>20.75</v>
      </c>
      <c r="B345" s="51">
        <f t="shared" si="28"/>
        <v>786.8371825459162</v>
      </c>
      <c r="C345" s="51">
        <f t="shared" si="35"/>
        <v>786.5457719787324</v>
      </c>
      <c r="D345" s="81" t="str">
        <f t="shared" si="29"/>
        <v>NO VALIDO</v>
      </c>
      <c r="K345" s="3">
        <v>1245</v>
      </c>
      <c r="L345" s="72" t="str">
        <f t="shared" si="30"/>
        <v>NO VALIDO</v>
      </c>
      <c r="M345" s="65">
        <f t="shared" si="31"/>
        <v>3932.3909084225647</v>
      </c>
      <c r="N345" s="65">
        <f t="shared" si="32"/>
        <v>7.285264179594719</v>
      </c>
      <c r="O345" s="65">
        <f t="shared" si="33"/>
        <v>3939.6761726021596</v>
      </c>
      <c r="P345" s="72">
        <f t="shared" si="34"/>
        <v>0.7829554433774598</v>
      </c>
    </row>
    <row r="346" spans="1:16" ht="15" hidden="1" outlineLevel="1">
      <c r="A346" s="51">
        <f t="shared" si="27"/>
        <v>20.833333333333332</v>
      </c>
      <c r="B346" s="51">
        <f t="shared" si="28"/>
        <v>787.4341219660113</v>
      </c>
      <c r="C346" s="51">
        <f t="shared" si="35"/>
        <v>787.3287274221099</v>
      </c>
      <c r="D346" s="81" t="str">
        <f t="shared" si="29"/>
        <v>NO VALIDO</v>
      </c>
      <c r="K346" s="3">
        <v>1250</v>
      </c>
      <c r="L346" s="72" t="str">
        <f t="shared" si="30"/>
        <v>NO VALIDO</v>
      </c>
      <c r="M346" s="65">
        <f t="shared" si="31"/>
        <v>1425.008708548308</v>
      </c>
      <c r="N346" s="65">
        <f t="shared" si="32"/>
        <v>2.6348635975352863</v>
      </c>
      <c r="O346" s="65">
        <f t="shared" si="33"/>
        <v>1427.6435721458433</v>
      </c>
      <c r="P346" s="72">
        <f t="shared" si="34"/>
        <v>0.28372415829195774</v>
      </c>
    </row>
    <row r="347" spans="1:16" ht="15" hidden="1" outlineLevel="1">
      <c r="A347" s="51">
        <f t="shared" si="27"/>
        <v>20.916666666666668</v>
      </c>
      <c r="B347" s="51">
        <f t="shared" si="28"/>
        <v>788.0286925726546</v>
      </c>
      <c r="C347" s="51">
        <f t="shared" si="35"/>
        <v>787.6124515804019</v>
      </c>
      <c r="D347" s="81" t="str">
        <f t="shared" si="29"/>
        <v>NO VALIDO</v>
      </c>
      <c r="K347" s="3">
        <v>1255</v>
      </c>
      <c r="L347" s="72" t="str">
        <f t="shared" si="30"/>
        <v>NO VALIDO</v>
      </c>
      <c r="M347" s="65">
        <f t="shared" si="31"/>
        <v>5634.867640342653</v>
      </c>
      <c r="N347" s="65">
        <f t="shared" si="32"/>
        <v>10.40602480631776</v>
      </c>
      <c r="O347" s="65">
        <f t="shared" si="33"/>
        <v>5645.273665148971</v>
      </c>
      <c r="P347" s="72">
        <f t="shared" si="34"/>
        <v>1.1219190491396145</v>
      </c>
    </row>
    <row r="348" spans="1:16" ht="15" hidden="1" outlineLevel="1">
      <c r="A348" s="51">
        <f t="shared" si="27"/>
        <v>21</v>
      </c>
      <c r="B348" s="51">
        <f t="shared" si="28"/>
        <v>788.6209130917173</v>
      </c>
      <c r="C348" s="51">
        <f t="shared" si="35"/>
        <v>788.7343706295414</v>
      </c>
      <c r="D348" s="81" t="str">
        <f t="shared" si="29"/>
        <v>NO VALIDO</v>
      </c>
      <c r="K348" s="3">
        <v>1260</v>
      </c>
      <c r="L348" s="72" t="str">
        <f t="shared" si="30"/>
        <v>NO VALIDO</v>
      </c>
      <c r="M348" s="65">
        <f t="shared" si="31"/>
        <v>-1539.658574573335</v>
      </c>
      <c r="N348" s="65">
        <f t="shared" si="32"/>
        <v>-2.836438445604017</v>
      </c>
      <c r="O348" s="65">
        <f t="shared" si="33"/>
        <v>-1542.495013018939</v>
      </c>
      <c r="P348" s="72">
        <f t="shared" si="34"/>
        <v>0</v>
      </c>
    </row>
    <row r="349" spans="1:16" ht="15" hidden="1" outlineLevel="1">
      <c r="A349" s="51">
        <f t="shared" si="27"/>
        <v>21.083333333333332</v>
      </c>
      <c r="B349" s="51">
        <f t="shared" si="28"/>
        <v>789.2108020278981</v>
      </c>
      <c r="C349" s="51">
        <f t="shared" si="35"/>
        <v>788.7343706295414</v>
      </c>
      <c r="D349" s="81" t="str">
        <f t="shared" si="29"/>
        <v>NO VALIDO</v>
      </c>
      <c r="K349" s="3">
        <v>1265</v>
      </c>
      <c r="L349" s="72" t="str">
        <f t="shared" si="30"/>
        <v>NO VALIDO</v>
      </c>
      <c r="M349" s="65">
        <f t="shared" si="31"/>
        <v>6470.731356372773</v>
      </c>
      <c r="N349" s="65">
        <f t="shared" si="32"/>
        <v>11.91078495891702</v>
      </c>
      <c r="O349" s="65">
        <f t="shared" si="33"/>
        <v>6482.64214133169</v>
      </c>
      <c r="P349" s="72">
        <f t="shared" si="34"/>
        <v>1.2883343020224192</v>
      </c>
    </row>
    <row r="350" spans="1:16" ht="15" hidden="1" outlineLevel="1">
      <c r="A350" s="51">
        <f t="shared" si="27"/>
        <v>21.166666666666668</v>
      </c>
      <c r="B350" s="51">
        <f t="shared" si="28"/>
        <v>789.7983776681923</v>
      </c>
      <c r="C350" s="51">
        <f t="shared" si="35"/>
        <v>790.0227049315639</v>
      </c>
      <c r="D350" s="81" t="str">
        <f t="shared" si="29"/>
        <v>NO VALIDO</v>
      </c>
      <c r="K350" s="3">
        <v>1270</v>
      </c>
      <c r="L350" s="72" t="str">
        <f t="shared" si="30"/>
        <v>NO VALIDO</v>
      </c>
      <c r="M350" s="65">
        <f t="shared" si="31"/>
        <v>-3054.8174314937037</v>
      </c>
      <c r="N350" s="65">
        <f t="shared" si="32"/>
        <v>-5.608181584290151</v>
      </c>
      <c r="O350" s="65">
        <f t="shared" si="33"/>
        <v>-3060.425613077994</v>
      </c>
      <c r="P350" s="72">
        <f t="shared" si="34"/>
        <v>0</v>
      </c>
    </row>
    <row r="351" spans="1:16" ht="15" hidden="1" outlineLevel="1">
      <c r="A351" s="51">
        <f t="shared" si="27"/>
        <v>21.25</v>
      </c>
      <c r="B351" s="51">
        <f t="shared" si="28"/>
        <v>790.383658085293</v>
      </c>
      <c r="C351" s="51">
        <f t="shared" si="35"/>
        <v>790.0227049315639</v>
      </c>
      <c r="D351" s="81" t="str">
        <f t="shared" si="29"/>
        <v>NO VALIDO</v>
      </c>
      <c r="K351" s="3">
        <v>1275</v>
      </c>
      <c r="L351" s="72" t="str">
        <f t="shared" si="30"/>
        <v>NO VALIDO</v>
      </c>
      <c r="M351" s="65">
        <f t="shared" si="31"/>
        <v>4919.406496259063</v>
      </c>
      <c r="N351" s="65">
        <f t="shared" si="32"/>
        <v>9.023828843226056</v>
      </c>
      <c r="O351" s="65">
        <f t="shared" si="33"/>
        <v>4928.430325102288</v>
      </c>
      <c r="P351" s="72">
        <f t="shared" si="34"/>
        <v>0.9794564784741377</v>
      </c>
    </row>
    <row r="352" spans="1:16" ht="15" hidden="1" outlineLevel="1">
      <c r="A352" s="51">
        <f aca="true" t="shared" si="36" ref="A352:A415">K352/60</f>
        <v>21.333333333333332</v>
      </c>
      <c r="B352" s="51">
        <f aca="true" t="shared" si="37" ref="B352:B415">20+345*(LOG(8*A352+1))</f>
        <v>790.9666611409274</v>
      </c>
      <c r="C352" s="51">
        <f t="shared" si="35"/>
        <v>791.0021614100381</v>
      </c>
      <c r="D352" s="81" t="str">
        <f aca="true" t="shared" si="38" ref="D352:D415">IF(C352&lt;$E$38,"VALIDO","NO VALIDO")</f>
        <v>NO VALIDO</v>
      </c>
      <c r="K352" s="3">
        <v>1280</v>
      </c>
      <c r="L352" s="72" t="str">
        <f aca="true" t="shared" si="39" ref="L352:L415">IF(C352&lt;$E$38,C352,"NO VALIDO")</f>
        <v>NO VALIDO</v>
      </c>
      <c r="M352" s="65">
        <f aca="true" t="shared" si="40" ref="M352:M415">$D$92*$E$92*$F$92*$G$92*((B352+273)^4-(C352+273)^4)</f>
        <v>-484.89811411350587</v>
      </c>
      <c r="N352" s="65">
        <f aca="true" t="shared" si="41" ref="N352:N415">$H$92*(B352-C352)</f>
        <v>-0.8875067277671178</v>
      </c>
      <c r="O352" s="65">
        <f aca="true" t="shared" si="42" ref="O352:O415">M352+N352</f>
        <v>-485.785620841273</v>
      </c>
      <c r="P352" s="72">
        <f aca="true" t="shared" si="43" ref="P352:P415">IF(O352&gt;0,$B$94*O352*5,0)</f>
        <v>0</v>
      </c>
    </row>
    <row r="353" spans="1:16" ht="15" hidden="1" outlineLevel="1">
      <c r="A353" s="51">
        <f t="shared" si="36"/>
        <v>21.416666666666668</v>
      </c>
      <c r="B353" s="51">
        <f t="shared" si="37"/>
        <v>791.5474044891267</v>
      </c>
      <c r="C353" s="51">
        <f aca="true" t="shared" si="44" ref="C353:C416">C352+P352</f>
        <v>791.0021614100381</v>
      </c>
      <c r="D353" s="81" t="str">
        <f t="shared" si="38"/>
        <v>NO VALIDO</v>
      </c>
      <c r="K353" s="3">
        <v>1285</v>
      </c>
      <c r="L353" s="72" t="str">
        <f t="shared" si="39"/>
        <v>NO VALIDO</v>
      </c>
      <c r="M353" s="65">
        <f t="shared" si="40"/>
        <v>7453.5738854005585</v>
      </c>
      <c r="N353" s="65">
        <f t="shared" si="41"/>
        <v>13.631076977216594</v>
      </c>
      <c r="O353" s="65">
        <f t="shared" si="42"/>
        <v>7467.204962377775</v>
      </c>
      <c r="P353" s="72">
        <f t="shared" si="43"/>
        <v>1.4840023687142914</v>
      </c>
    </row>
    <row r="354" spans="1:16" ht="15" hidden="1" outlineLevel="1">
      <c r="A354" s="51">
        <f t="shared" si="36"/>
        <v>21.5</v>
      </c>
      <c r="B354" s="51">
        <f t="shared" si="37"/>
        <v>792.1259055794344</v>
      </c>
      <c r="C354" s="51">
        <f t="shared" si="44"/>
        <v>792.4861637787524</v>
      </c>
      <c r="D354" s="81" t="str">
        <f t="shared" si="38"/>
        <v>NO VALIDO</v>
      </c>
      <c r="K354" s="3">
        <v>1290</v>
      </c>
      <c r="L354" s="72" t="str">
        <f t="shared" si="39"/>
        <v>NO VALIDO</v>
      </c>
      <c r="M354" s="65">
        <f t="shared" si="40"/>
        <v>-4939.125966916436</v>
      </c>
      <c r="N354" s="65">
        <f t="shared" si="41"/>
        <v>-9.006454982949208</v>
      </c>
      <c r="O354" s="65">
        <f t="shared" si="42"/>
        <v>-4948.132421899385</v>
      </c>
      <c r="P354" s="72">
        <f t="shared" si="43"/>
        <v>0</v>
      </c>
    </row>
    <row r="355" spans="1:16" ht="15" hidden="1" outlineLevel="1">
      <c r="A355" s="51">
        <f t="shared" si="36"/>
        <v>21.583333333333332</v>
      </c>
      <c r="B355" s="51">
        <f t="shared" si="37"/>
        <v>792.7021816600524</v>
      </c>
      <c r="C355" s="51">
        <f t="shared" si="44"/>
        <v>792.4861637787524</v>
      </c>
      <c r="D355" s="81" t="str">
        <f t="shared" si="38"/>
        <v>NO VALIDO</v>
      </c>
      <c r="K355" s="3">
        <v>1295</v>
      </c>
      <c r="L355" s="72" t="str">
        <f t="shared" si="39"/>
        <v>NO VALIDO</v>
      </c>
      <c r="M355" s="65">
        <f t="shared" si="40"/>
        <v>2964.0004948273536</v>
      </c>
      <c r="N355" s="65">
        <f t="shared" si="41"/>
        <v>5.4004470324997556</v>
      </c>
      <c r="O355" s="65">
        <f t="shared" si="42"/>
        <v>2969.4009418598534</v>
      </c>
      <c r="P355" s="72">
        <f t="shared" si="43"/>
        <v>0.5901268350854644</v>
      </c>
    </row>
    <row r="356" spans="1:16" ht="15" hidden="1" outlineLevel="1">
      <c r="A356" s="51">
        <f t="shared" si="36"/>
        <v>21.666666666666668</v>
      </c>
      <c r="B356" s="51">
        <f t="shared" si="37"/>
        <v>793.2762497809262</v>
      </c>
      <c r="C356" s="51">
        <f t="shared" si="44"/>
        <v>793.0762906138378</v>
      </c>
      <c r="D356" s="81" t="str">
        <f t="shared" si="38"/>
        <v>NO VALIDO</v>
      </c>
      <c r="K356" s="3">
        <v>1300</v>
      </c>
      <c r="L356" s="72" t="str">
        <f t="shared" si="39"/>
        <v>NO VALIDO</v>
      </c>
      <c r="M356" s="65">
        <f t="shared" si="40"/>
        <v>2748.156203759095</v>
      </c>
      <c r="N356" s="65">
        <f t="shared" si="41"/>
        <v>4.99897917720773</v>
      </c>
      <c r="O356" s="65">
        <f t="shared" si="42"/>
        <v>2753.155182936303</v>
      </c>
      <c r="P356" s="72">
        <f t="shared" si="43"/>
        <v>0.5471510201608956</v>
      </c>
    </row>
    <row r="357" spans="1:16" ht="15" hidden="1" outlineLevel="1">
      <c r="A357" s="51">
        <f t="shared" si="36"/>
        <v>21.75</v>
      </c>
      <c r="B357" s="51">
        <f t="shared" si="37"/>
        <v>793.8481267967716</v>
      </c>
      <c r="C357" s="51">
        <f t="shared" si="44"/>
        <v>793.6234416339987</v>
      </c>
      <c r="D357" s="81" t="str">
        <f t="shared" si="38"/>
        <v>NO VALIDO</v>
      </c>
      <c r="K357" s="3">
        <v>1305</v>
      </c>
      <c r="L357" s="72" t="str">
        <f t="shared" si="39"/>
        <v>NO VALIDO</v>
      </c>
      <c r="M357" s="65">
        <f t="shared" si="40"/>
        <v>3092.844217751752</v>
      </c>
      <c r="N357" s="65">
        <f t="shared" si="41"/>
        <v>5.617129069321436</v>
      </c>
      <c r="O357" s="65">
        <f t="shared" si="42"/>
        <v>3098.461346821073</v>
      </c>
      <c r="P357" s="72">
        <f t="shared" si="43"/>
        <v>0.6157757824003762</v>
      </c>
    </row>
    <row r="358" spans="1:16" ht="15" hidden="1" outlineLevel="1">
      <c r="A358" s="51">
        <f t="shared" si="36"/>
        <v>21.833333333333332</v>
      </c>
      <c r="B358" s="51">
        <f t="shared" si="37"/>
        <v>794.4178293700451</v>
      </c>
      <c r="C358" s="51">
        <f t="shared" si="44"/>
        <v>794.2392174163991</v>
      </c>
      <c r="D358" s="81" t="str">
        <f t="shared" si="38"/>
        <v>NO VALIDO</v>
      </c>
      <c r="K358" s="3">
        <v>1310</v>
      </c>
      <c r="L358" s="72" t="str">
        <f t="shared" si="39"/>
        <v>NO VALIDO</v>
      </c>
      <c r="M358" s="65">
        <f t="shared" si="40"/>
        <v>2462.7363777253895</v>
      </c>
      <c r="N358" s="65">
        <f t="shared" si="41"/>
        <v>4.465298841148524</v>
      </c>
      <c r="O358" s="65">
        <f t="shared" si="42"/>
        <v>2467.201676566538</v>
      </c>
      <c r="P358" s="72">
        <f t="shared" si="43"/>
        <v>0.49032176705576036</v>
      </c>
    </row>
    <row r="359" spans="1:16" ht="15" hidden="1" outlineLevel="1">
      <c r="A359" s="51">
        <f t="shared" si="36"/>
        <v>21.916666666666668</v>
      </c>
      <c r="B359" s="51">
        <f t="shared" si="37"/>
        <v>794.9853739738556</v>
      </c>
      <c r="C359" s="51">
        <f t="shared" si="44"/>
        <v>794.7295391834549</v>
      </c>
      <c r="D359" s="81" t="str">
        <f t="shared" si="38"/>
        <v>NO VALIDO</v>
      </c>
      <c r="K359" s="3">
        <v>1315</v>
      </c>
      <c r="L359" s="72" t="str">
        <f t="shared" si="39"/>
        <v>NO VALIDO</v>
      </c>
      <c r="M359" s="65">
        <f t="shared" si="40"/>
        <v>3532.746846534148</v>
      </c>
      <c r="N359" s="65">
        <f t="shared" si="41"/>
        <v>6.395869760018513</v>
      </c>
      <c r="O359" s="65">
        <f t="shared" si="42"/>
        <v>3539.1427162941663</v>
      </c>
      <c r="P359" s="72">
        <f t="shared" si="43"/>
        <v>0.7033550305181464</v>
      </c>
    </row>
    <row r="360" spans="1:16" ht="15" hidden="1" outlineLevel="1">
      <c r="A360" s="51">
        <f t="shared" si="36"/>
        <v>22</v>
      </c>
      <c r="B360" s="51">
        <f t="shared" si="37"/>
        <v>795.5507768948233</v>
      </c>
      <c r="C360" s="51">
        <f t="shared" si="44"/>
        <v>795.4328942139731</v>
      </c>
      <c r="D360" s="81" t="str">
        <f t="shared" si="38"/>
        <v>NO VALIDO</v>
      </c>
      <c r="K360" s="3">
        <v>1320</v>
      </c>
      <c r="L360" s="72" t="str">
        <f t="shared" si="39"/>
        <v>NO VALIDO</v>
      </c>
      <c r="M360" s="65">
        <f t="shared" si="40"/>
        <v>1630.7098100299402</v>
      </c>
      <c r="N360" s="65">
        <f t="shared" si="41"/>
        <v>2.947067021256089</v>
      </c>
      <c r="O360" s="65">
        <f t="shared" si="42"/>
        <v>1633.6568770511963</v>
      </c>
      <c r="P360" s="72">
        <f t="shared" si="43"/>
        <v>0.3246664163398541</v>
      </c>
    </row>
    <row r="361" spans="1:16" ht="15" hidden="1" outlineLevel="1">
      <c r="A361" s="51">
        <f t="shared" si="36"/>
        <v>22.083333333333332</v>
      </c>
      <c r="B361" s="51">
        <f t="shared" si="37"/>
        <v>796.1140542358838</v>
      </c>
      <c r="C361" s="51">
        <f t="shared" si="44"/>
        <v>795.7575606303129</v>
      </c>
      <c r="D361" s="81" t="str">
        <f t="shared" si="38"/>
        <v>NO VALIDO</v>
      </c>
      <c r="K361" s="3">
        <v>1325</v>
      </c>
      <c r="L361" s="72" t="str">
        <f t="shared" si="39"/>
        <v>NO VALIDO</v>
      </c>
      <c r="M361" s="65">
        <f t="shared" si="40"/>
        <v>4937.643007378978</v>
      </c>
      <c r="N361" s="65">
        <f t="shared" si="41"/>
        <v>8.912340139272601</v>
      </c>
      <c r="O361" s="65">
        <f t="shared" si="42"/>
        <v>4946.5553475182505</v>
      </c>
      <c r="P361" s="72">
        <f t="shared" si="43"/>
        <v>0.9830585727428509</v>
      </c>
    </row>
    <row r="362" spans="1:16" ht="15" hidden="1" outlineLevel="1">
      <c r="A362" s="51">
        <f t="shared" si="36"/>
        <v>22.166666666666668</v>
      </c>
      <c r="B362" s="51">
        <f t="shared" si="37"/>
        <v>796.6752219190403</v>
      </c>
      <c r="C362" s="51">
        <f t="shared" si="44"/>
        <v>796.7406192030558</v>
      </c>
      <c r="D362" s="81" t="str">
        <f t="shared" si="38"/>
        <v>NO VALIDO</v>
      </c>
      <c r="K362" s="3">
        <v>1330</v>
      </c>
      <c r="L362" s="72" t="str">
        <f t="shared" si="39"/>
        <v>NO VALIDO</v>
      </c>
      <c r="M362" s="65">
        <f t="shared" si="40"/>
        <v>-907.7544816096863</v>
      </c>
      <c r="N362" s="65">
        <f t="shared" si="41"/>
        <v>-1.634932100387232</v>
      </c>
      <c r="O362" s="65">
        <f t="shared" si="42"/>
        <v>-909.3894137100735</v>
      </c>
      <c r="P362" s="72">
        <f t="shared" si="43"/>
        <v>0</v>
      </c>
    </row>
    <row r="363" spans="1:16" ht="15" hidden="1" outlineLevel="1">
      <c r="A363" s="51">
        <f t="shared" si="36"/>
        <v>22.25</v>
      </c>
      <c r="B363" s="51">
        <f t="shared" si="37"/>
        <v>797.2342956880632</v>
      </c>
      <c r="C363" s="51">
        <f t="shared" si="44"/>
        <v>796.7406192030558</v>
      </c>
      <c r="D363" s="81" t="str">
        <f t="shared" si="38"/>
        <v>NO VALIDO</v>
      </c>
      <c r="K363" s="3">
        <v>1335</v>
      </c>
      <c r="L363" s="72" t="str">
        <f t="shared" si="39"/>
        <v>NO VALIDO</v>
      </c>
      <c r="M363" s="65">
        <f t="shared" si="40"/>
        <v>6857.9068119109825</v>
      </c>
      <c r="N363" s="65">
        <f t="shared" si="41"/>
        <v>12.341912125185672</v>
      </c>
      <c r="O363" s="65">
        <f t="shared" si="42"/>
        <v>6870.248724036168</v>
      </c>
      <c r="P363" s="72">
        <f t="shared" si="43"/>
        <v>1.3653656798620242</v>
      </c>
    </row>
    <row r="364" spans="1:16" ht="15" hidden="1" outlineLevel="1">
      <c r="A364" s="51">
        <f t="shared" si="36"/>
        <v>22.333333333333332</v>
      </c>
      <c r="B364" s="51">
        <f t="shared" si="37"/>
        <v>797.7912911111413</v>
      </c>
      <c r="C364" s="51">
        <f t="shared" si="44"/>
        <v>798.1059848829178</v>
      </c>
      <c r="D364" s="81" t="str">
        <f t="shared" si="38"/>
        <v>NO VALIDO</v>
      </c>
      <c r="K364" s="3">
        <v>1340</v>
      </c>
      <c r="L364" s="72" t="str">
        <f t="shared" si="39"/>
        <v>NO VALIDO</v>
      </c>
      <c r="M364" s="65">
        <f t="shared" si="40"/>
        <v>-4383.359999975665</v>
      </c>
      <c r="N364" s="65">
        <f t="shared" si="41"/>
        <v>-7.86734429441367</v>
      </c>
      <c r="O364" s="65">
        <f t="shared" si="42"/>
        <v>-4391.227344270079</v>
      </c>
      <c r="P364" s="72">
        <f t="shared" si="43"/>
        <v>0</v>
      </c>
    </row>
    <row r="365" spans="1:16" ht="15" hidden="1" outlineLevel="1">
      <c r="A365" s="51">
        <f t="shared" si="36"/>
        <v>22.416666666666668</v>
      </c>
      <c r="B365" s="51">
        <f t="shared" si="37"/>
        <v>798.3462235834829</v>
      </c>
      <c r="C365" s="51">
        <f t="shared" si="44"/>
        <v>798.1059848829178</v>
      </c>
      <c r="D365" s="81" t="str">
        <f t="shared" si="38"/>
        <v>NO VALIDO</v>
      </c>
      <c r="K365" s="3">
        <v>1345</v>
      </c>
      <c r="L365" s="72" t="str">
        <f t="shared" si="39"/>
        <v>NO VALIDO</v>
      </c>
      <c r="M365" s="65">
        <f t="shared" si="40"/>
        <v>3348.8791219683103</v>
      </c>
      <c r="N365" s="65">
        <f t="shared" si="41"/>
        <v>6.005967514127519</v>
      </c>
      <c r="O365" s="65">
        <f t="shared" si="42"/>
        <v>3354.8850894824377</v>
      </c>
      <c r="P365" s="72">
        <f t="shared" si="43"/>
        <v>0.666736408688432</v>
      </c>
    </row>
    <row r="366" spans="1:16" ht="15" hidden="1" outlineLevel="1">
      <c r="A366" s="51">
        <f t="shared" si="36"/>
        <v>22.5</v>
      </c>
      <c r="B366" s="51">
        <f t="shared" si="37"/>
        <v>798.8991083298687</v>
      </c>
      <c r="C366" s="51">
        <f t="shared" si="44"/>
        <v>798.7727212916062</v>
      </c>
      <c r="D366" s="81" t="str">
        <f t="shared" si="38"/>
        <v>NO VALIDO</v>
      </c>
      <c r="K366" s="3">
        <v>1350</v>
      </c>
      <c r="L366" s="72" t="str">
        <f t="shared" si="39"/>
        <v>NO VALIDO</v>
      </c>
      <c r="M366" s="65">
        <f t="shared" si="40"/>
        <v>1764.820372109469</v>
      </c>
      <c r="N366" s="65">
        <f t="shared" si="41"/>
        <v>3.159675956561614</v>
      </c>
      <c r="O366" s="65">
        <f t="shared" si="42"/>
        <v>1767.9800480660306</v>
      </c>
      <c r="P366" s="72">
        <f t="shared" si="43"/>
        <v>0.351361264675148</v>
      </c>
    </row>
    <row r="367" spans="1:16" ht="15" hidden="1" outlineLevel="1">
      <c r="A367" s="51">
        <f t="shared" si="36"/>
        <v>22.583333333333332</v>
      </c>
      <c r="B367" s="51">
        <f t="shared" si="37"/>
        <v>799.4499604071581</v>
      </c>
      <c r="C367" s="51">
        <f t="shared" si="44"/>
        <v>799.1240825562813</v>
      </c>
      <c r="D367" s="81" t="str">
        <f t="shared" si="38"/>
        <v>NO VALIDO</v>
      </c>
      <c r="K367" s="3">
        <v>1355</v>
      </c>
      <c r="L367" s="72" t="str">
        <f t="shared" si="39"/>
        <v>NO VALIDO</v>
      </c>
      <c r="M367" s="65">
        <f t="shared" si="40"/>
        <v>4556.181922917188</v>
      </c>
      <c r="N367" s="65">
        <f t="shared" si="41"/>
        <v>8.14694627191841</v>
      </c>
      <c r="O367" s="65">
        <f t="shared" si="42"/>
        <v>4564.328869189107</v>
      </c>
      <c r="P367" s="72">
        <f t="shared" si="43"/>
        <v>0.9070964152711279</v>
      </c>
    </row>
    <row r="368" spans="1:16" ht="15" hidden="1" outlineLevel="1">
      <c r="A368" s="51">
        <f t="shared" si="36"/>
        <v>22.666666666666668</v>
      </c>
      <c r="B368" s="51">
        <f t="shared" si="37"/>
        <v>799.99879470675</v>
      </c>
      <c r="C368" s="51">
        <f t="shared" si="44"/>
        <v>800.0311789715524</v>
      </c>
      <c r="D368" s="81" t="str">
        <f t="shared" si="38"/>
        <v>NO VALIDO</v>
      </c>
      <c r="K368" s="3">
        <v>1360</v>
      </c>
      <c r="L368" s="72" t="str">
        <f t="shared" si="39"/>
        <v>NO VALIDO</v>
      </c>
      <c r="M368" s="65">
        <f t="shared" si="40"/>
        <v>-453.6954878796057</v>
      </c>
      <c r="N368" s="65">
        <f t="shared" si="41"/>
        <v>-0.8096066200607765</v>
      </c>
      <c r="O368" s="65">
        <f t="shared" si="42"/>
        <v>-454.5050944996665</v>
      </c>
      <c r="P368" s="72">
        <f t="shared" si="43"/>
        <v>0</v>
      </c>
    </row>
    <row r="369" spans="1:16" ht="15" hidden="1" outlineLevel="1">
      <c r="A369" s="51">
        <f t="shared" si="36"/>
        <v>22.75</v>
      </c>
      <c r="B369" s="51">
        <f t="shared" si="37"/>
        <v>800.5456259569982</v>
      </c>
      <c r="C369" s="51">
        <f t="shared" si="44"/>
        <v>800.0311789715524</v>
      </c>
      <c r="D369" s="81" t="str">
        <f t="shared" si="38"/>
        <v>NO VALIDO</v>
      </c>
      <c r="K369" s="3">
        <v>1365</v>
      </c>
      <c r="L369" s="72" t="str">
        <f t="shared" si="39"/>
        <v>NO VALIDO</v>
      </c>
      <c r="M369" s="65">
        <f t="shared" si="40"/>
        <v>7212.785482349308</v>
      </c>
      <c r="N369" s="65">
        <f t="shared" si="41"/>
        <v>12.861174636142891</v>
      </c>
      <c r="O369" s="65">
        <f t="shared" si="42"/>
        <v>7225.646656985451</v>
      </c>
      <c r="P369" s="72">
        <f t="shared" si="43"/>
        <v>1.4359960398146665</v>
      </c>
    </row>
    <row r="370" spans="1:16" ht="15" hidden="1" outlineLevel="1">
      <c r="A370" s="51">
        <f t="shared" si="36"/>
        <v>22.833333333333332</v>
      </c>
      <c r="B370" s="51">
        <f t="shared" si="37"/>
        <v>801.0904687255824</v>
      </c>
      <c r="C370" s="51">
        <f t="shared" si="44"/>
        <v>801.4671750113671</v>
      </c>
      <c r="D370" s="81" t="str">
        <f t="shared" si="38"/>
        <v>NO VALIDO</v>
      </c>
      <c r="K370" s="3">
        <v>1370</v>
      </c>
      <c r="L370" s="72" t="str">
        <f t="shared" si="39"/>
        <v>NO VALIDO</v>
      </c>
      <c r="M370" s="65">
        <f t="shared" si="40"/>
        <v>-5296.231713780923</v>
      </c>
      <c r="N370" s="65">
        <f t="shared" si="41"/>
        <v>-9.417657144618374</v>
      </c>
      <c r="O370" s="65">
        <f t="shared" si="42"/>
        <v>-5305.649370925542</v>
      </c>
      <c r="P370" s="72">
        <f t="shared" si="43"/>
        <v>0</v>
      </c>
    </row>
    <row r="371" spans="1:16" ht="15" hidden="1" outlineLevel="1">
      <c r="A371" s="51">
        <f t="shared" si="36"/>
        <v>22.916666666666668</v>
      </c>
      <c r="B371" s="51">
        <f t="shared" si="37"/>
        <v>801.6333374218373</v>
      </c>
      <c r="C371" s="51">
        <f t="shared" si="44"/>
        <v>801.4671750113671</v>
      </c>
      <c r="D371" s="81" t="str">
        <f t="shared" si="38"/>
        <v>NO VALIDO</v>
      </c>
      <c r="K371" s="3">
        <v>1375</v>
      </c>
      <c r="L371" s="72" t="str">
        <f t="shared" si="39"/>
        <v>NO VALIDO</v>
      </c>
      <c r="M371" s="65">
        <f t="shared" si="40"/>
        <v>2337.900571229436</v>
      </c>
      <c r="N371" s="65">
        <f t="shared" si="41"/>
        <v>4.154060261754466</v>
      </c>
      <c r="O371" s="65">
        <f t="shared" si="42"/>
        <v>2342.054631491191</v>
      </c>
      <c r="P371" s="72">
        <f t="shared" si="43"/>
        <v>0.4654505451909368</v>
      </c>
    </row>
    <row r="372" spans="1:16" ht="15" hidden="1" outlineLevel="1">
      <c r="A372" s="51">
        <f t="shared" si="36"/>
        <v>23</v>
      </c>
      <c r="B372" s="51">
        <f t="shared" si="37"/>
        <v>802.1742462990397</v>
      </c>
      <c r="C372" s="51">
        <f t="shared" si="44"/>
        <v>801.932625556558</v>
      </c>
      <c r="D372" s="81" t="str">
        <f t="shared" si="38"/>
        <v>NO VALIDO</v>
      </c>
      <c r="K372" s="3">
        <v>1380</v>
      </c>
      <c r="L372" s="72" t="str">
        <f t="shared" si="39"/>
        <v>NO VALIDO</v>
      </c>
      <c r="M372" s="65">
        <f t="shared" si="40"/>
        <v>3404.3752871939028</v>
      </c>
      <c r="N372" s="65">
        <f t="shared" si="41"/>
        <v>6.040518562042507</v>
      </c>
      <c r="O372" s="65">
        <f t="shared" si="42"/>
        <v>3410.4158057559453</v>
      </c>
      <c r="P372" s="72">
        <f t="shared" si="43"/>
        <v>0.6777723605474586</v>
      </c>
    </row>
    <row r="373" spans="1:16" ht="15" hidden="1" outlineLevel="1">
      <c r="A373" s="51">
        <f t="shared" si="36"/>
        <v>23.083333333333332</v>
      </c>
      <c r="B373" s="51">
        <f t="shared" si="37"/>
        <v>802.7132094566529</v>
      </c>
      <c r="C373" s="51">
        <f t="shared" si="44"/>
        <v>802.6103979171055</v>
      </c>
      <c r="D373" s="81" t="str">
        <f t="shared" si="38"/>
        <v>NO VALIDO</v>
      </c>
      <c r="K373" s="3">
        <v>1385</v>
      </c>
      <c r="L373" s="72" t="str">
        <f t="shared" si="39"/>
        <v>NO VALIDO</v>
      </c>
      <c r="M373" s="65">
        <f t="shared" si="40"/>
        <v>1451.049272886676</v>
      </c>
      <c r="N373" s="65">
        <f t="shared" si="41"/>
        <v>2.570288488684014</v>
      </c>
      <c r="O373" s="65">
        <f t="shared" si="42"/>
        <v>1453.6195613753598</v>
      </c>
      <c r="P373" s="72">
        <f t="shared" si="43"/>
        <v>0.2888865222206993</v>
      </c>
    </row>
    <row r="374" spans="1:16" ht="15" hidden="1" outlineLevel="1">
      <c r="A374" s="51">
        <f t="shared" si="36"/>
        <v>23.166666666666668</v>
      </c>
      <c r="B374" s="51">
        <f t="shared" si="37"/>
        <v>803.2502408425325</v>
      </c>
      <c r="C374" s="51">
        <f t="shared" si="44"/>
        <v>802.8992844393262</v>
      </c>
      <c r="D374" s="81" t="str">
        <f t="shared" si="38"/>
        <v>NO VALIDO</v>
      </c>
      <c r="K374" s="3">
        <v>1390</v>
      </c>
      <c r="L374" s="72" t="str">
        <f t="shared" si="39"/>
        <v>NO VALIDO</v>
      </c>
      <c r="M374" s="65">
        <f t="shared" si="40"/>
        <v>4958.993904242519</v>
      </c>
      <c r="N374" s="65">
        <f t="shared" si="41"/>
        <v>8.773910080159908</v>
      </c>
      <c r="O374" s="65">
        <f t="shared" si="42"/>
        <v>4967.767814322679</v>
      </c>
      <c r="P374" s="72">
        <f t="shared" si="43"/>
        <v>0.9872742533278421</v>
      </c>
    </row>
    <row r="375" spans="1:16" ht="15" hidden="1" outlineLevel="1">
      <c r="A375" s="51">
        <f t="shared" si="36"/>
        <v>23.25</v>
      </c>
      <c r="B375" s="51">
        <f t="shared" si="37"/>
        <v>803.7853542550922</v>
      </c>
      <c r="C375" s="51">
        <f t="shared" si="44"/>
        <v>803.886558692654</v>
      </c>
      <c r="D375" s="81" t="str">
        <f t="shared" si="38"/>
        <v>NO VALIDO</v>
      </c>
      <c r="K375" s="3">
        <v>1395</v>
      </c>
      <c r="L375" s="72" t="str">
        <f t="shared" si="39"/>
        <v>NO VALIDO</v>
      </c>
      <c r="M375" s="65">
        <f t="shared" si="40"/>
        <v>-1433.0497144416283</v>
      </c>
      <c r="N375" s="65">
        <f t="shared" si="41"/>
        <v>-2.5301109390454712</v>
      </c>
      <c r="O375" s="65">
        <f t="shared" si="42"/>
        <v>-1435.5798253806738</v>
      </c>
      <c r="P375" s="72">
        <f t="shared" si="43"/>
        <v>0</v>
      </c>
    </row>
    <row r="376" spans="1:16" ht="15" hidden="1" outlineLevel="1">
      <c r="A376" s="51">
        <f t="shared" si="36"/>
        <v>23.333333333333332</v>
      </c>
      <c r="B376" s="51">
        <f t="shared" si="37"/>
        <v>804.3185633454309</v>
      </c>
      <c r="C376" s="51">
        <f t="shared" si="44"/>
        <v>803.886558692654</v>
      </c>
      <c r="D376" s="81" t="str">
        <f t="shared" si="38"/>
        <v>NO VALIDO</v>
      </c>
      <c r="K376" s="3">
        <v>1400</v>
      </c>
      <c r="L376" s="72" t="str">
        <f t="shared" si="39"/>
        <v>NO VALIDO</v>
      </c>
      <c r="M376" s="65">
        <f t="shared" si="40"/>
        <v>6121.708867404119</v>
      </c>
      <c r="N376" s="65">
        <f t="shared" si="41"/>
        <v>10.800116319421704</v>
      </c>
      <c r="O376" s="65">
        <f t="shared" si="42"/>
        <v>6132.508983723541</v>
      </c>
      <c r="P376" s="72">
        <f t="shared" si="43"/>
        <v>1.2187502424079026</v>
      </c>
    </row>
    <row r="377" spans="1:16" ht="15" hidden="1" outlineLevel="1">
      <c r="A377" s="51">
        <f t="shared" si="36"/>
        <v>23.416666666666668</v>
      </c>
      <c r="B377" s="51">
        <f t="shared" si="37"/>
        <v>804.8498816194227</v>
      </c>
      <c r="C377" s="51">
        <f t="shared" si="44"/>
        <v>805.1053089350619</v>
      </c>
      <c r="D377" s="81" t="str">
        <f t="shared" si="38"/>
        <v>NO VALIDO</v>
      </c>
      <c r="K377" s="3">
        <v>1405</v>
      </c>
      <c r="L377" s="72" t="str">
        <f t="shared" si="39"/>
        <v>NO VALIDO</v>
      </c>
      <c r="M377" s="65">
        <f t="shared" si="40"/>
        <v>-3628.353592574956</v>
      </c>
      <c r="N377" s="65">
        <f t="shared" si="41"/>
        <v>-6.385682890979183</v>
      </c>
      <c r="O377" s="65">
        <f t="shared" si="42"/>
        <v>-3634.7392754659354</v>
      </c>
      <c r="P377" s="72">
        <f t="shared" si="43"/>
        <v>0</v>
      </c>
    </row>
    <row r="378" spans="1:16" ht="15" hidden="1" outlineLevel="1">
      <c r="A378" s="51">
        <f t="shared" si="36"/>
        <v>23.5</v>
      </c>
      <c r="B378" s="51">
        <f t="shared" si="37"/>
        <v>805.3793224397692</v>
      </c>
      <c r="C378" s="51">
        <f t="shared" si="44"/>
        <v>805.1053089350619</v>
      </c>
      <c r="D378" s="81" t="str">
        <f t="shared" si="38"/>
        <v>NO VALIDO</v>
      </c>
      <c r="K378" s="3">
        <v>1410</v>
      </c>
      <c r="L378" s="72" t="str">
        <f t="shared" si="39"/>
        <v>NO VALIDO</v>
      </c>
      <c r="M378" s="65">
        <f t="shared" si="40"/>
        <v>3895.2393090295936</v>
      </c>
      <c r="N378" s="65">
        <f t="shared" si="41"/>
        <v>6.850337617683522</v>
      </c>
      <c r="O378" s="65">
        <f t="shared" si="42"/>
        <v>3902.0896466472773</v>
      </c>
      <c r="P378" s="72">
        <f t="shared" si="43"/>
        <v>0.775485647941307</v>
      </c>
    </row>
    <row r="379" spans="1:16" ht="15" hidden="1" outlineLevel="1">
      <c r="A379" s="51">
        <f t="shared" si="36"/>
        <v>23.583333333333332</v>
      </c>
      <c r="B379" s="51">
        <f t="shared" si="37"/>
        <v>805.906899028016</v>
      </c>
      <c r="C379" s="51">
        <f t="shared" si="44"/>
        <v>805.8807945830032</v>
      </c>
      <c r="D379" s="81" t="str">
        <f t="shared" si="38"/>
        <v>NO VALIDO</v>
      </c>
      <c r="K379" s="3">
        <v>1415</v>
      </c>
      <c r="L379" s="72" t="str">
        <f t="shared" si="39"/>
        <v>NO VALIDO</v>
      </c>
      <c r="M379" s="65">
        <f t="shared" si="40"/>
        <v>371.76086306107175</v>
      </c>
      <c r="N379" s="65">
        <f t="shared" si="41"/>
        <v>0.6526111253208455</v>
      </c>
      <c r="O379" s="65">
        <f t="shared" si="42"/>
        <v>372.4134741863926</v>
      </c>
      <c r="P379" s="72">
        <f t="shared" si="43"/>
        <v>0.07401196038118946</v>
      </c>
    </row>
    <row r="380" spans="1:16" ht="15" hidden="1" outlineLevel="1">
      <c r="A380" s="51">
        <f t="shared" si="36"/>
        <v>23.666666666666668</v>
      </c>
      <c r="B380" s="51">
        <f t="shared" si="37"/>
        <v>806.432624466534</v>
      </c>
      <c r="C380" s="51">
        <f t="shared" si="44"/>
        <v>805.9548065433844</v>
      </c>
      <c r="D380" s="81" t="str">
        <f t="shared" si="38"/>
        <v>NO VALIDO</v>
      </c>
      <c r="K380" s="3">
        <v>1420</v>
      </c>
      <c r="L380" s="72" t="str">
        <f t="shared" si="39"/>
        <v>NO VALIDO</v>
      </c>
      <c r="M380" s="65">
        <f t="shared" si="40"/>
        <v>6810.417479337824</v>
      </c>
      <c r="N380" s="65">
        <f t="shared" si="41"/>
        <v>11.945448078739673</v>
      </c>
      <c r="O380" s="65">
        <f t="shared" si="42"/>
        <v>6822.362927416564</v>
      </c>
      <c r="P380" s="72">
        <f t="shared" si="43"/>
        <v>1.3558490486768218</v>
      </c>
    </row>
    <row r="381" spans="1:16" ht="15" hidden="1" outlineLevel="1">
      <c r="A381" s="51">
        <f t="shared" si="36"/>
        <v>23.75</v>
      </c>
      <c r="B381" s="51">
        <f t="shared" si="37"/>
        <v>806.9565117004661</v>
      </c>
      <c r="C381" s="51">
        <f t="shared" si="44"/>
        <v>807.3106555920613</v>
      </c>
      <c r="D381" s="81" t="str">
        <f t="shared" si="38"/>
        <v>NO VALIDO</v>
      </c>
      <c r="K381" s="3">
        <v>1425</v>
      </c>
      <c r="L381" s="72" t="str">
        <f t="shared" si="39"/>
        <v>NO VALIDO</v>
      </c>
      <c r="M381" s="65">
        <f t="shared" si="40"/>
        <v>-5060.870561948522</v>
      </c>
      <c r="N381" s="65">
        <f t="shared" si="41"/>
        <v>-8.853597289879644</v>
      </c>
      <c r="O381" s="65">
        <f t="shared" si="42"/>
        <v>-5069.724159238402</v>
      </c>
      <c r="P381" s="72">
        <f t="shared" si="43"/>
        <v>0</v>
      </c>
    </row>
    <row r="382" spans="1:16" ht="15" hidden="1" outlineLevel="1">
      <c r="A382" s="51">
        <f t="shared" si="36"/>
        <v>23.833333333333332</v>
      </c>
      <c r="B382" s="51">
        <f t="shared" si="37"/>
        <v>807.478573539639</v>
      </c>
      <c r="C382" s="51">
        <f t="shared" si="44"/>
        <v>807.3106555920613</v>
      </c>
      <c r="D382" s="81" t="str">
        <f t="shared" si="38"/>
        <v>NO VALIDO</v>
      </c>
      <c r="K382" s="3">
        <v>1430</v>
      </c>
      <c r="L382" s="72" t="str">
        <f t="shared" si="39"/>
        <v>NO VALIDO</v>
      </c>
      <c r="M382" s="65">
        <f t="shared" si="40"/>
        <v>2401.3607430292163</v>
      </c>
      <c r="N382" s="65">
        <f t="shared" si="41"/>
        <v>4.197948689443365</v>
      </c>
      <c r="O382" s="65">
        <f t="shared" si="42"/>
        <v>2405.5586917186597</v>
      </c>
      <c r="P382" s="72">
        <f t="shared" si="43"/>
        <v>0.4780710874521111</v>
      </c>
    </row>
    <row r="383" spans="1:16" ht="15" hidden="1" outlineLevel="1">
      <c r="A383" s="51">
        <f t="shared" si="36"/>
        <v>23.916666666666668</v>
      </c>
      <c r="B383" s="51">
        <f t="shared" si="37"/>
        <v>807.9988226604439</v>
      </c>
      <c r="C383" s="51">
        <f t="shared" si="44"/>
        <v>807.7887266795134</v>
      </c>
      <c r="D383" s="81" t="str">
        <f t="shared" si="38"/>
        <v>NO VALIDO</v>
      </c>
      <c r="K383" s="3">
        <v>1435</v>
      </c>
      <c r="L383" s="72" t="str">
        <f t="shared" si="39"/>
        <v>NO VALIDO</v>
      </c>
      <c r="M383" s="65">
        <f t="shared" si="40"/>
        <v>3008.7066775751478</v>
      </c>
      <c r="N383" s="65">
        <f t="shared" si="41"/>
        <v>5.252399523263307</v>
      </c>
      <c r="O383" s="65">
        <f t="shared" si="42"/>
        <v>3013.959077098411</v>
      </c>
      <c r="P383" s="72">
        <f t="shared" si="43"/>
        <v>0.5989821401926186</v>
      </c>
    </row>
    <row r="384" spans="1:16" ht="15" hidden="1" outlineLevel="1">
      <c r="A384" s="51">
        <f t="shared" si="36"/>
        <v>24</v>
      </c>
      <c r="B384" s="51">
        <f t="shared" si="37"/>
        <v>808.517271607682</v>
      </c>
      <c r="C384" s="51">
        <f t="shared" si="44"/>
        <v>808.3877088197061</v>
      </c>
      <c r="D384" s="81" t="str">
        <f t="shared" si="38"/>
        <v>NO VALIDO</v>
      </c>
      <c r="K384" s="3">
        <v>1440</v>
      </c>
      <c r="L384" s="72" t="str">
        <f t="shared" si="39"/>
        <v>NO VALIDO</v>
      </c>
      <c r="M384" s="65">
        <f t="shared" si="40"/>
        <v>1858.2993537418652</v>
      </c>
      <c r="N384" s="65">
        <f t="shared" si="41"/>
        <v>3.2390696993985557</v>
      </c>
      <c r="O384" s="65">
        <f t="shared" si="42"/>
        <v>1861.5384234412636</v>
      </c>
      <c r="P384" s="72">
        <f t="shared" si="43"/>
        <v>0.36995468100286805</v>
      </c>
    </row>
    <row r="385" spans="1:16" ht="15" hidden="1" outlineLevel="1">
      <c r="A385" s="51">
        <f t="shared" si="36"/>
        <v>24.083333333333332</v>
      </c>
      <c r="B385" s="51">
        <f t="shared" si="37"/>
        <v>809.0339327963804</v>
      </c>
      <c r="C385" s="51">
        <f t="shared" si="44"/>
        <v>808.757663500709</v>
      </c>
      <c r="D385" s="81" t="str">
        <f t="shared" si="38"/>
        <v>NO VALIDO</v>
      </c>
      <c r="K385" s="3">
        <v>1445</v>
      </c>
      <c r="L385" s="72" t="str">
        <f t="shared" si="39"/>
        <v>NO VALIDO</v>
      </c>
      <c r="M385" s="65">
        <f t="shared" si="40"/>
        <v>3967.3634171067115</v>
      </c>
      <c r="N385" s="65">
        <f t="shared" si="41"/>
        <v>6.906732391786363</v>
      </c>
      <c r="O385" s="65">
        <f t="shared" si="42"/>
        <v>3974.2701494984976</v>
      </c>
      <c r="P385" s="72">
        <f t="shared" si="43"/>
        <v>0.7898305116146475</v>
      </c>
    </row>
    <row r="386" spans="1:16" ht="15" hidden="1" outlineLevel="1">
      <c r="A386" s="51">
        <f t="shared" si="36"/>
        <v>24.166666666666668</v>
      </c>
      <c r="B386" s="51">
        <f t="shared" si="37"/>
        <v>809.5488185135763</v>
      </c>
      <c r="C386" s="51">
        <f t="shared" si="44"/>
        <v>809.5474940123237</v>
      </c>
      <c r="D386" s="81" t="str">
        <f t="shared" si="38"/>
        <v>NO VALIDO</v>
      </c>
      <c r="K386" s="3">
        <v>1450</v>
      </c>
      <c r="L386" s="72" t="str">
        <f t="shared" si="39"/>
        <v>NO VALIDO</v>
      </c>
      <c r="M386" s="65">
        <f t="shared" si="40"/>
        <v>19.054918783564453</v>
      </c>
      <c r="N386" s="65">
        <f t="shared" si="41"/>
        <v>0.03311253131528247</v>
      </c>
      <c r="O386" s="65">
        <f t="shared" si="42"/>
        <v>19.088031314879736</v>
      </c>
      <c r="P386" s="72">
        <f t="shared" si="43"/>
        <v>0.003793478795358265</v>
      </c>
    </row>
    <row r="387" spans="1:16" ht="15" hidden="1" outlineLevel="1">
      <c r="A387" s="51">
        <f t="shared" si="36"/>
        <v>24.25</v>
      </c>
      <c r="B387" s="51">
        <f t="shared" si="37"/>
        <v>810.0619409200687</v>
      </c>
      <c r="C387" s="51">
        <f t="shared" si="44"/>
        <v>809.5512874911191</v>
      </c>
      <c r="D387" s="81" t="str">
        <f t="shared" si="38"/>
        <v>NO VALIDO</v>
      </c>
      <c r="K387" s="3">
        <v>1455</v>
      </c>
      <c r="L387" s="72" t="str">
        <f t="shared" si="39"/>
        <v>NO VALIDO</v>
      </c>
      <c r="M387" s="65">
        <f t="shared" si="40"/>
        <v>7351.772019786233</v>
      </c>
      <c r="N387" s="65">
        <f t="shared" si="41"/>
        <v>12.76633572373953</v>
      </c>
      <c r="O387" s="65">
        <f t="shared" si="42"/>
        <v>7364.5383555099725</v>
      </c>
      <c r="P387" s="72">
        <f t="shared" si="43"/>
        <v>1.4635988189862066</v>
      </c>
    </row>
    <row r="388" spans="1:16" ht="15" hidden="1" outlineLevel="1">
      <c r="A388" s="51">
        <f t="shared" si="36"/>
        <v>24.333333333333332</v>
      </c>
      <c r="B388" s="51">
        <f t="shared" si="37"/>
        <v>810.5733120521434</v>
      </c>
      <c r="C388" s="51">
        <f t="shared" si="44"/>
        <v>811.0148863101052</v>
      </c>
      <c r="D388" s="81" t="str">
        <f t="shared" si="38"/>
        <v>NO VALIDO</v>
      </c>
      <c r="K388" s="3">
        <v>1460</v>
      </c>
      <c r="L388" s="72" t="str">
        <f t="shared" si="39"/>
        <v>NO VALIDO</v>
      </c>
      <c r="M388" s="65">
        <f t="shared" si="40"/>
        <v>-6374.662064411254</v>
      </c>
      <c r="N388" s="65">
        <f t="shared" si="41"/>
        <v>-11.039356449046522</v>
      </c>
      <c r="O388" s="65">
        <f t="shared" si="42"/>
        <v>-6385.7014208603005</v>
      </c>
      <c r="P388" s="72">
        <f t="shared" si="43"/>
        <v>0</v>
      </c>
    </row>
    <row r="389" spans="1:16" ht="15" hidden="1" outlineLevel="1">
      <c r="A389" s="51">
        <f t="shared" si="36"/>
        <v>24.416666666666668</v>
      </c>
      <c r="B389" s="51">
        <f t="shared" si="37"/>
        <v>811.0829438232665</v>
      </c>
      <c r="C389" s="51">
        <f t="shared" si="44"/>
        <v>811.0148863101052</v>
      </c>
      <c r="D389" s="81" t="str">
        <f t="shared" si="38"/>
        <v>NO VALIDO</v>
      </c>
      <c r="K389" s="3">
        <v>1465</v>
      </c>
      <c r="L389" s="72" t="str">
        <f t="shared" si="39"/>
        <v>NO VALIDO</v>
      </c>
      <c r="M389" s="65">
        <f t="shared" si="40"/>
        <v>983.1861864487133</v>
      </c>
      <c r="N389" s="65">
        <f t="shared" si="41"/>
        <v>1.7014378290326704</v>
      </c>
      <c r="O389" s="65">
        <f t="shared" si="42"/>
        <v>984.887624277746</v>
      </c>
      <c r="P389" s="72">
        <f t="shared" si="43"/>
        <v>0.19573261678358406</v>
      </c>
    </row>
    <row r="390" spans="1:16" ht="15" hidden="1" outlineLevel="1">
      <c r="A390" s="51">
        <f t="shared" si="36"/>
        <v>24.5</v>
      </c>
      <c r="B390" s="51">
        <f t="shared" si="37"/>
        <v>811.5908480257496</v>
      </c>
      <c r="C390" s="51">
        <f t="shared" si="44"/>
        <v>811.2106189268889</v>
      </c>
      <c r="D390" s="81" t="str">
        <f t="shared" si="38"/>
        <v>NO VALIDO</v>
      </c>
      <c r="K390" s="3">
        <v>1470</v>
      </c>
      <c r="L390" s="72" t="str">
        <f t="shared" si="39"/>
        <v>NO VALIDO</v>
      </c>
      <c r="M390" s="65">
        <f t="shared" si="40"/>
        <v>5498.292326518795</v>
      </c>
      <c r="N390" s="65">
        <f t="shared" si="41"/>
        <v>9.505727471517389</v>
      </c>
      <c r="O390" s="65">
        <f t="shared" si="42"/>
        <v>5507.798053990312</v>
      </c>
      <c r="P390" s="72">
        <f t="shared" si="43"/>
        <v>1.094597697492273</v>
      </c>
    </row>
    <row r="391" spans="1:16" ht="15" hidden="1" outlineLevel="1">
      <c r="A391" s="51">
        <f t="shared" si="36"/>
        <v>24.583333333333332</v>
      </c>
      <c r="B391" s="51">
        <f t="shared" si="37"/>
        <v>812.097036332387</v>
      </c>
      <c r="C391" s="51">
        <f t="shared" si="44"/>
        <v>812.3052166243812</v>
      </c>
      <c r="D391" s="81" t="str">
        <f t="shared" si="38"/>
        <v>NO VALIDO</v>
      </c>
      <c r="K391" s="3">
        <v>1475</v>
      </c>
      <c r="L391" s="72" t="str">
        <f t="shared" si="39"/>
        <v>NO VALIDO</v>
      </c>
      <c r="M391" s="65">
        <f t="shared" si="40"/>
        <v>-3017.0560580401684</v>
      </c>
      <c r="N391" s="65">
        <f t="shared" si="41"/>
        <v>-5.204507299853844</v>
      </c>
      <c r="O391" s="65">
        <f t="shared" si="42"/>
        <v>-3022.2605653400224</v>
      </c>
      <c r="P391" s="72">
        <f t="shared" si="43"/>
        <v>0</v>
      </c>
    </row>
    <row r="392" spans="1:16" ht="15" hidden="1" outlineLevel="1">
      <c r="A392" s="51">
        <f t="shared" si="36"/>
        <v>24.666666666666668</v>
      </c>
      <c r="B392" s="51">
        <f t="shared" si="37"/>
        <v>812.601520298066</v>
      </c>
      <c r="C392" s="51">
        <f t="shared" si="44"/>
        <v>812.3052166243812</v>
      </c>
      <c r="D392" s="81" t="str">
        <f t="shared" si="38"/>
        <v>NO VALIDO</v>
      </c>
      <c r="K392" s="3">
        <v>1480</v>
      </c>
      <c r="L392" s="72" t="str">
        <f t="shared" si="39"/>
        <v>NO VALIDO</v>
      </c>
      <c r="M392" s="65">
        <f t="shared" si="40"/>
        <v>4297.180644041353</v>
      </c>
      <c r="N392" s="65">
        <f t="shared" si="41"/>
        <v>7.407591842121519</v>
      </c>
      <c r="O392" s="65">
        <f t="shared" si="42"/>
        <v>4304.588235883474</v>
      </c>
      <c r="P392" s="72">
        <f t="shared" si="43"/>
        <v>0.8554766034380578</v>
      </c>
    </row>
    <row r="393" spans="1:16" ht="15" hidden="1" outlineLevel="1">
      <c r="A393" s="51">
        <f t="shared" si="36"/>
        <v>24.75</v>
      </c>
      <c r="B393" s="51">
        <f t="shared" si="37"/>
        <v>813.1043113613489</v>
      </c>
      <c r="C393" s="51">
        <f t="shared" si="44"/>
        <v>813.1606932278193</v>
      </c>
      <c r="D393" s="81" t="str">
        <f t="shared" si="38"/>
        <v>NO VALIDO</v>
      </c>
      <c r="K393" s="3">
        <v>1485</v>
      </c>
      <c r="L393" s="72" t="str">
        <f t="shared" si="39"/>
        <v>NO VALIDO</v>
      </c>
      <c r="M393" s="65">
        <f t="shared" si="40"/>
        <v>-819.220730655443</v>
      </c>
      <c r="N393" s="65">
        <f t="shared" si="41"/>
        <v>-1.4095466617590091</v>
      </c>
      <c r="O393" s="65">
        <f t="shared" si="42"/>
        <v>-820.6302773172021</v>
      </c>
      <c r="P393" s="72">
        <f t="shared" si="43"/>
        <v>0</v>
      </c>
    </row>
    <row r="394" spans="1:16" ht="15" hidden="1" outlineLevel="1">
      <c r="A394" s="51">
        <f t="shared" si="36"/>
        <v>24.833333333333332</v>
      </c>
      <c r="B394" s="51">
        <f t="shared" si="37"/>
        <v>813.6054208460289</v>
      </c>
      <c r="C394" s="51">
        <f t="shared" si="44"/>
        <v>813.1606932278193</v>
      </c>
      <c r="D394" s="81" t="str">
        <f t="shared" si="38"/>
        <v>NO VALIDO</v>
      </c>
      <c r="K394" s="3">
        <v>1490</v>
      </c>
      <c r="L394" s="72" t="str">
        <f t="shared" si="39"/>
        <v>NO VALIDO</v>
      </c>
      <c r="M394" s="65">
        <f t="shared" si="40"/>
        <v>6466.304098786849</v>
      </c>
      <c r="N394" s="65">
        <f t="shared" si="41"/>
        <v>11.118190455241006</v>
      </c>
      <c r="O394" s="65">
        <f t="shared" si="42"/>
        <v>6477.42228924209</v>
      </c>
      <c r="P394" s="72">
        <f t="shared" si="43"/>
        <v>1.2872969295511485</v>
      </c>
    </row>
    <row r="395" spans="1:16" ht="15" hidden="1" outlineLevel="1">
      <c r="A395" s="51">
        <f t="shared" si="36"/>
        <v>24.916666666666668</v>
      </c>
      <c r="B395" s="51">
        <f t="shared" si="37"/>
        <v>814.1048599626615</v>
      </c>
      <c r="C395" s="51">
        <f t="shared" si="44"/>
        <v>814.4479901573704</v>
      </c>
      <c r="D395" s="81" t="str">
        <f t="shared" si="38"/>
        <v>NO VALIDO</v>
      </c>
      <c r="K395" s="3">
        <v>1495</v>
      </c>
      <c r="L395" s="72" t="str">
        <f t="shared" si="39"/>
        <v>NO VALIDO</v>
      </c>
      <c r="M395" s="65">
        <f t="shared" si="40"/>
        <v>-5001.403764107615</v>
      </c>
      <c r="N395" s="65">
        <f t="shared" si="41"/>
        <v>-8.57825486772299</v>
      </c>
      <c r="O395" s="65">
        <f t="shared" si="42"/>
        <v>-5009.982018975337</v>
      </c>
      <c r="P395" s="72">
        <f t="shared" si="43"/>
        <v>0</v>
      </c>
    </row>
    <row r="396" spans="1:16" ht="15" hidden="1" outlineLevel="1">
      <c r="A396" s="51">
        <f t="shared" si="36"/>
        <v>25</v>
      </c>
      <c r="B396" s="51">
        <f t="shared" si="37"/>
        <v>814.6026398100687</v>
      </c>
      <c r="C396" s="51">
        <f t="shared" si="44"/>
        <v>814.4479901573704</v>
      </c>
      <c r="D396" s="81" t="str">
        <f t="shared" si="38"/>
        <v>NO VALIDO</v>
      </c>
      <c r="K396" s="3">
        <v>1500</v>
      </c>
      <c r="L396" s="72" t="str">
        <f t="shared" si="39"/>
        <v>NO VALIDO</v>
      </c>
      <c r="M396" s="65">
        <f t="shared" si="40"/>
        <v>2255.693723007539</v>
      </c>
      <c r="N396" s="65">
        <f t="shared" si="41"/>
        <v>3.8662413174563426</v>
      </c>
      <c r="O396" s="65">
        <f t="shared" si="42"/>
        <v>2259.5599643249952</v>
      </c>
      <c r="P396" s="72">
        <f t="shared" si="43"/>
        <v>0.4490558858642229</v>
      </c>
    </row>
    <row r="397" spans="1:16" ht="15" hidden="1" outlineLevel="1">
      <c r="A397" s="51">
        <f t="shared" si="36"/>
        <v>25.083333333333332</v>
      </c>
      <c r="B397" s="51">
        <f t="shared" si="37"/>
        <v>815.0987713768183</v>
      </c>
      <c r="C397" s="51">
        <f t="shared" si="44"/>
        <v>814.8970460432347</v>
      </c>
      <c r="D397" s="81" t="str">
        <f t="shared" si="38"/>
        <v>NO VALIDO</v>
      </c>
      <c r="K397" s="3">
        <v>1505</v>
      </c>
      <c r="L397" s="72" t="str">
        <f t="shared" si="39"/>
        <v>NO VALIDO</v>
      </c>
      <c r="M397" s="65">
        <f t="shared" si="40"/>
        <v>2946.169182236935</v>
      </c>
      <c r="N397" s="65">
        <f t="shared" si="41"/>
        <v>5.04313333958919</v>
      </c>
      <c r="O397" s="65">
        <f t="shared" si="42"/>
        <v>2951.212315576524</v>
      </c>
      <c r="P397" s="72">
        <f t="shared" si="43"/>
        <v>0.5865121004392193</v>
      </c>
    </row>
    <row r="398" spans="1:16" ht="15" hidden="1" outlineLevel="1">
      <c r="A398" s="51">
        <f t="shared" si="36"/>
        <v>25.166666666666668</v>
      </c>
      <c r="B398" s="51">
        <f t="shared" si="37"/>
        <v>815.5932655426803</v>
      </c>
      <c r="C398" s="51">
        <f t="shared" si="44"/>
        <v>815.4835581436739</v>
      </c>
      <c r="D398" s="81" t="str">
        <f t="shared" si="38"/>
        <v>NO VALIDO</v>
      </c>
      <c r="K398" s="3">
        <v>1510</v>
      </c>
      <c r="L398" s="72" t="str">
        <f t="shared" si="39"/>
        <v>NO VALIDO</v>
      </c>
      <c r="M398" s="65">
        <f t="shared" si="40"/>
        <v>1604.6497429479161</v>
      </c>
      <c r="N398" s="65">
        <f t="shared" si="41"/>
        <v>2.742684975160614</v>
      </c>
      <c r="O398" s="65">
        <f t="shared" si="42"/>
        <v>1607.3924279230769</v>
      </c>
      <c r="P398" s="72">
        <f t="shared" si="43"/>
        <v>0.31944672504766625</v>
      </c>
    </row>
    <row r="399" spans="1:16" ht="15" hidden="1" outlineLevel="1">
      <c r="A399" s="51">
        <f t="shared" si="36"/>
        <v>25.25</v>
      </c>
      <c r="B399" s="51">
        <f t="shared" si="37"/>
        <v>816.0861330800585</v>
      </c>
      <c r="C399" s="51">
        <f t="shared" si="44"/>
        <v>815.8030048687216</v>
      </c>
      <c r="D399" s="81" t="str">
        <f t="shared" si="38"/>
        <v>NO VALIDO</v>
      </c>
      <c r="K399" s="3">
        <v>1515</v>
      </c>
      <c r="L399" s="72" t="str">
        <f t="shared" si="39"/>
        <v>NO VALIDO</v>
      </c>
      <c r="M399" s="65">
        <f t="shared" si="40"/>
        <v>4145.849445984258</v>
      </c>
      <c r="N399" s="65">
        <f t="shared" si="41"/>
        <v>7.0782052834232445</v>
      </c>
      <c r="O399" s="65">
        <f t="shared" si="42"/>
        <v>4152.927651267681</v>
      </c>
      <c r="P399" s="72">
        <f t="shared" si="43"/>
        <v>0.8253361870514203</v>
      </c>
    </row>
    <row r="400" spans="1:16" ht="15" hidden="1" outlineLevel="1">
      <c r="A400" s="51">
        <f t="shared" si="36"/>
        <v>25.333333333333332</v>
      </c>
      <c r="B400" s="51">
        <f t="shared" si="37"/>
        <v>816.5773846553977</v>
      </c>
      <c r="C400" s="51">
        <f t="shared" si="44"/>
        <v>816.628341055773</v>
      </c>
      <c r="D400" s="81" t="str">
        <f t="shared" si="38"/>
        <v>NO VALIDO</v>
      </c>
      <c r="K400" s="3">
        <v>1520</v>
      </c>
      <c r="L400" s="72" t="str">
        <f t="shared" si="39"/>
        <v>NO VALIDO</v>
      </c>
      <c r="M400" s="65">
        <f t="shared" si="40"/>
        <v>-747.5091327223242</v>
      </c>
      <c r="N400" s="65">
        <f t="shared" si="41"/>
        <v>-1.2739100093824618</v>
      </c>
      <c r="O400" s="65">
        <f t="shared" si="42"/>
        <v>-748.7830427317067</v>
      </c>
      <c r="P400" s="72">
        <f t="shared" si="43"/>
        <v>0</v>
      </c>
    </row>
    <row r="401" spans="1:16" ht="15" hidden="1" outlineLevel="1">
      <c r="A401" s="51">
        <f t="shared" si="36"/>
        <v>25.416666666666668</v>
      </c>
      <c r="B401" s="51">
        <f t="shared" si="37"/>
        <v>817.0670308305696</v>
      </c>
      <c r="C401" s="51">
        <f t="shared" si="44"/>
        <v>816.628341055773</v>
      </c>
      <c r="D401" s="81" t="str">
        <f t="shared" si="38"/>
        <v>NO VALIDO</v>
      </c>
      <c r="K401" s="3">
        <v>1525</v>
      </c>
      <c r="L401" s="72" t="str">
        <f t="shared" si="39"/>
        <v>NO VALIDO</v>
      </c>
      <c r="M401" s="65">
        <f t="shared" si="40"/>
        <v>6439.7351029720385</v>
      </c>
      <c r="N401" s="65">
        <f t="shared" si="41"/>
        <v>10.967244369913942</v>
      </c>
      <c r="O401" s="65">
        <f t="shared" si="42"/>
        <v>6450.702347341952</v>
      </c>
      <c r="P401" s="72">
        <f t="shared" si="43"/>
        <v>1.281986715452099</v>
      </c>
    </row>
    <row r="402" spans="1:16" ht="15" hidden="1" outlineLevel="1">
      <c r="A402" s="51">
        <f t="shared" si="36"/>
        <v>25.5</v>
      </c>
      <c r="B402" s="51">
        <f t="shared" si="37"/>
        <v>817.5550820642352</v>
      </c>
      <c r="C402" s="51">
        <f t="shared" si="44"/>
        <v>817.9103277712252</v>
      </c>
      <c r="D402" s="81" t="str">
        <f t="shared" si="38"/>
        <v>NO VALIDO</v>
      </c>
      <c r="K402" s="3">
        <v>1530</v>
      </c>
      <c r="L402" s="72" t="str">
        <f t="shared" si="39"/>
        <v>NO VALIDO</v>
      </c>
      <c r="M402" s="65">
        <f t="shared" si="40"/>
        <v>-5227.534534122509</v>
      </c>
      <c r="N402" s="65">
        <f t="shared" si="41"/>
        <v>-8.881142674749753</v>
      </c>
      <c r="O402" s="65">
        <f t="shared" si="42"/>
        <v>-5236.415676797259</v>
      </c>
      <c r="P402" s="72">
        <f t="shared" si="43"/>
        <v>0</v>
      </c>
    </row>
    <row r="403" spans="1:16" ht="15" hidden="1" outlineLevel="1">
      <c r="A403" s="51">
        <f t="shared" si="36"/>
        <v>25.583333333333332</v>
      </c>
      <c r="B403" s="51">
        <f t="shared" si="37"/>
        <v>818.0415487131849</v>
      </c>
      <c r="C403" s="51">
        <f t="shared" si="44"/>
        <v>817.9103277712252</v>
      </c>
      <c r="D403" s="81" t="str">
        <f t="shared" si="38"/>
        <v>NO VALIDO</v>
      </c>
      <c r="K403" s="3">
        <v>1535</v>
      </c>
      <c r="L403" s="72" t="str">
        <f t="shared" si="39"/>
        <v>NO VALIDO</v>
      </c>
      <c r="M403" s="65">
        <f t="shared" si="40"/>
        <v>1932.242915998982</v>
      </c>
      <c r="N403" s="65">
        <f t="shared" si="41"/>
        <v>3.2805235489917095</v>
      </c>
      <c r="O403" s="65">
        <f t="shared" si="42"/>
        <v>1935.5234395479738</v>
      </c>
      <c r="P403" s="72">
        <f t="shared" si="43"/>
        <v>0.3846581664040189</v>
      </c>
    </row>
    <row r="404" spans="1:16" ht="15" hidden="1" outlineLevel="1">
      <c r="A404" s="51">
        <f t="shared" si="36"/>
        <v>25.666666666666668</v>
      </c>
      <c r="B404" s="51">
        <f t="shared" si="37"/>
        <v>818.5264410336572</v>
      </c>
      <c r="C404" s="51">
        <f t="shared" si="44"/>
        <v>818.2949859376292</v>
      </c>
      <c r="D404" s="81" t="str">
        <f t="shared" si="38"/>
        <v>NO VALIDO</v>
      </c>
      <c r="K404" s="3">
        <v>1540</v>
      </c>
      <c r="L404" s="72" t="str">
        <f t="shared" si="39"/>
        <v>NO VALIDO</v>
      </c>
      <c r="M404" s="65">
        <f t="shared" si="40"/>
        <v>3412.278300894258</v>
      </c>
      <c r="N404" s="65">
        <f t="shared" si="41"/>
        <v>5.786377400698939</v>
      </c>
      <c r="O404" s="65">
        <f t="shared" si="42"/>
        <v>3418.064678294957</v>
      </c>
      <c r="P404" s="72">
        <f t="shared" si="43"/>
        <v>0.6792924668018172</v>
      </c>
    </row>
    <row r="405" spans="1:16" ht="15" hidden="1" outlineLevel="1">
      <c r="A405" s="51">
        <f t="shared" si="36"/>
        <v>25.75</v>
      </c>
      <c r="B405" s="51">
        <f t="shared" si="37"/>
        <v>819.0097691826367</v>
      </c>
      <c r="C405" s="51">
        <f t="shared" si="44"/>
        <v>818.9742784044311</v>
      </c>
      <c r="D405" s="81" t="str">
        <f t="shared" si="38"/>
        <v>NO VALIDO</v>
      </c>
      <c r="K405" s="3">
        <v>1545</v>
      </c>
      <c r="L405" s="72" t="str">
        <f t="shared" si="39"/>
        <v>NO VALIDO</v>
      </c>
      <c r="M405" s="65">
        <f t="shared" si="40"/>
        <v>524.0671954424341</v>
      </c>
      <c r="N405" s="65">
        <f t="shared" si="41"/>
        <v>0.8872694551399718</v>
      </c>
      <c r="O405" s="65">
        <f t="shared" si="42"/>
        <v>524.9544648975741</v>
      </c>
      <c r="P405" s="72">
        <f t="shared" si="43"/>
        <v>0.10432734514455813</v>
      </c>
    </row>
    <row r="406" spans="1:16" ht="15" hidden="1" outlineLevel="1">
      <c r="A406" s="51">
        <f t="shared" si="36"/>
        <v>25.833333333333332</v>
      </c>
      <c r="B406" s="51">
        <f t="shared" si="37"/>
        <v>819.49154321913</v>
      </c>
      <c r="C406" s="51">
        <f t="shared" si="44"/>
        <v>819.0786057495757</v>
      </c>
      <c r="D406" s="81" t="str">
        <f t="shared" si="38"/>
        <v>NO VALIDO</v>
      </c>
      <c r="K406" s="3">
        <v>1550</v>
      </c>
      <c r="L406" s="72" t="str">
        <f t="shared" si="39"/>
        <v>NO VALIDO</v>
      </c>
      <c r="M406" s="65">
        <f t="shared" si="40"/>
        <v>6102.465882504345</v>
      </c>
      <c r="N406" s="65">
        <f t="shared" si="41"/>
        <v>10.32343673885805</v>
      </c>
      <c r="O406" s="65">
        <f t="shared" si="42"/>
        <v>6112.789319243203</v>
      </c>
      <c r="P406" s="72">
        <f t="shared" si="43"/>
        <v>1.2148312353702608</v>
      </c>
    </row>
    <row r="407" spans="1:16" ht="15" hidden="1" outlineLevel="1">
      <c r="A407" s="51">
        <f t="shared" si="36"/>
        <v>25.916666666666668</v>
      </c>
      <c r="B407" s="51">
        <f t="shared" si="37"/>
        <v>819.9717731054225</v>
      </c>
      <c r="C407" s="51">
        <f t="shared" si="44"/>
        <v>820.293436984946</v>
      </c>
      <c r="D407" s="81" t="str">
        <f t="shared" si="38"/>
        <v>NO VALIDO</v>
      </c>
      <c r="K407" s="3">
        <v>1555</v>
      </c>
      <c r="L407" s="72" t="str">
        <f t="shared" si="39"/>
        <v>NO VALIDO</v>
      </c>
      <c r="M407" s="65">
        <f t="shared" si="40"/>
        <v>-4764.68182096363</v>
      </c>
      <c r="N407" s="65">
        <f t="shared" si="41"/>
        <v>-8.041596988087463</v>
      </c>
      <c r="O407" s="65">
        <f t="shared" si="42"/>
        <v>-4772.723417951718</v>
      </c>
      <c r="P407" s="72">
        <f t="shared" si="43"/>
        <v>0</v>
      </c>
    </row>
    <row r="408" spans="1:16" ht="15" hidden="1" outlineLevel="1">
      <c r="A408" s="51">
        <f t="shared" si="36"/>
        <v>26</v>
      </c>
      <c r="B408" s="51">
        <f t="shared" si="37"/>
        <v>820.4504687083137</v>
      </c>
      <c r="C408" s="51">
        <f t="shared" si="44"/>
        <v>820.293436984946</v>
      </c>
      <c r="D408" s="81" t="str">
        <f t="shared" si="38"/>
        <v>NO VALIDO</v>
      </c>
      <c r="K408" s="3">
        <v>1560</v>
      </c>
      <c r="L408" s="72" t="str">
        <f t="shared" si="39"/>
        <v>NO VALIDO</v>
      </c>
      <c r="M408" s="65">
        <f t="shared" si="40"/>
        <v>2327.577987448993</v>
      </c>
      <c r="N408" s="65">
        <f t="shared" si="41"/>
        <v>3.925793084192719</v>
      </c>
      <c r="O408" s="65">
        <f t="shared" si="42"/>
        <v>2331.503780533186</v>
      </c>
      <c r="P408" s="72">
        <f t="shared" si="43"/>
        <v>0.46335371138330483</v>
      </c>
    </row>
    <row r="409" spans="1:16" ht="15" hidden="1" outlineLevel="1">
      <c r="A409" s="51">
        <f t="shared" si="36"/>
        <v>26.083333333333332</v>
      </c>
      <c r="B409" s="51">
        <f t="shared" si="37"/>
        <v>820.9276398003342</v>
      </c>
      <c r="C409" s="51">
        <f t="shared" si="44"/>
        <v>820.7567906963293</v>
      </c>
      <c r="D409" s="81" t="str">
        <f t="shared" si="38"/>
        <v>NO VALIDO</v>
      </c>
      <c r="K409" s="3">
        <v>1565</v>
      </c>
      <c r="L409" s="72" t="str">
        <f t="shared" si="39"/>
        <v>NO VALIDO</v>
      </c>
      <c r="M409" s="65">
        <f t="shared" si="40"/>
        <v>2535.652900415665</v>
      </c>
      <c r="N409" s="65">
        <f t="shared" si="41"/>
        <v>4.271227600122529</v>
      </c>
      <c r="O409" s="65">
        <f t="shared" si="42"/>
        <v>2539.9241280157876</v>
      </c>
      <c r="P409" s="72">
        <f t="shared" si="43"/>
        <v>0.5047743354201129</v>
      </c>
    </row>
    <row r="410" spans="1:16" ht="15" hidden="1" outlineLevel="1">
      <c r="A410" s="51">
        <f t="shared" si="36"/>
        <v>26.166666666666668</v>
      </c>
      <c r="B410" s="51">
        <f t="shared" si="37"/>
        <v>821.4032960609427</v>
      </c>
      <c r="C410" s="51">
        <f t="shared" si="44"/>
        <v>821.2615650317495</v>
      </c>
      <c r="D410" s="81" t="str">
        <f t="shared" si="38"/>
        <v>NO VALIDO</v>
      </c>
      <c r="K410" s="3">
        <v>1570</v>
      </c>
      <c r="L410" s="72" t="str">
        <f t="shared" si="39"/>
        <v>NO VALIDO</v>
      </c>
      <c r="M410" s="65">
        <f t="shared" si="40"/>
        <v>2106.3270561441395</v>
      </c>
      <c r="N410" s="65">
        <f t="shared" si="41"/>
        <v>3.5432757298309525</v>
      </c>
      <c r="O410" s="65">
        <f t="shared" si="42"/>
        <v>2109.8703318739704</v>
      </c>
      <c r="P410" s="72">
        <f t="shared" si="43"/>
        <v>0.419307168606761</v>
      </c>
    </row>
    <row r="411" spans="1:16" ht="15" hidden="1" outlineLevel="1">
      <c r="A411" s="51">
        <f t="shared" si="36"/>
        <v>26.25</v>
      </c>
      <c r="B411" s="51">
        <f t="shared" si="37"/>
        <v>821.877447077704</v>
      </c>
      <c r="C411" s="51">
        <f t="shared" si="44"/>
        <v>821.6808722003562</v>
      </c>
      <c r="D411" s="81" t="str">
        <f t="shared" si="38"/>
        <v>NO VALIDO</v>
      </c>
      <c r="K411" s="3">
        <v>1575</v>
      </c>
      <c r="L411" s="72" t="str">
        <f t="shared" si="39"/>
        <v>NO VALIDO</v>
      </c>
      <c r="M411" s="65">
        <f t="shared" si="40"/>
        <v>2924.9647461363315</v>
      </c>
      <c r="N411" s="65">
        <f t="shared" si="41"/>
        <v>4.914371933693928</v>
      </c>
      <c r="O411" s="65">
        <f t="shared" si="42"/>
        <v>2929.8791180700255</v>
      </c>
      <c r="P411" s="72">
        <f t="shared" si="43"/>
        <v>0.5822724263186616</v>
      </c>
    </row>
    <row r="412" spans="1:16" ht="15" hidden="1" outlineLevel="1">
      <c r="A412" s="51">
        <f t="shared" si="36"/>
        <v>26.333333333333332</v>
      </c>
      <c r="B412" s="51">
        <f t="shared" si="37"/>
        <v>822.3501023474481</v>
      </c>
      <c r="C412" s="51">
        <f t="shared" si="44"/>
        <v>822.263144626675</v>
      </c>
      <c r="D412" s="81" t="str">
        <f t="shared" si="38"/>
        <v>NO VALIDO</v>
      </c>
      <c r="K412" s="3">
        <v>1580</v>
      </c>
      <c r="L412" s="72" t="str">
        <f t="shared" si="39"/>
        <v>NO VALIDO</v>
      </c>
      <c r="M412" s="65">
        <f t="shared" si="40"/>
        <v>1295.7712657284046</v>
      </c>
      <c r="N412" s="65">
        <f t="shared" si="41"/>
        <v>2.173943019329272</v>
      </c>
      <c r="O412" s="65">
        <f t="shared" si="42"/>
        <v>1297.945208747734</v>
      </c>
      <c r="P412" s="72">
        <f t="shared" si="43"/>
        <v>0.25794842567568405</v>
      </c>
    </row>
    <row r="413" spans="1:16" ht="15" hidden="1" outlineLevel="1">
      <c r="A413" s="51">
        <f t="shared" si="36"/>
        <v>26.416666666666668</v>
      </c>
      <c r="B413" s="51">
        <f t="shared" si="37"/>
        <v>822.8212712774124</v>
      </c>
      <c r="C413" s="51">
        <f t="shared" si="44"/>
        <v>822.5210930523506</v>
      </c>
      <c r="D413" s="81" t="str">
        <f t="shared" si="38"/>
        <v>NO VALIDO</v>
      </c>
      <c r="K413" s="3">
        <v>1585</v>
      </c>
      <c r="L413" s="72" t="str">
        <f t="shared" si="39"/>
        <v>NO VALIDO</v>
      </c>
      <c r="M413" s="65">
        <f t="shared" si="40"/>
        <v>4477.472896182276</v>
      </c>
      <c r="N413" s="65">
        <f t="shared" si="41"/>
        <v>7.504455626545337</v>
      </c>
      <c r="O413" s="65">
        <f t="shared" si="42"/>
        <v>4484.977351808821</v>
      </c>
      <c r="P413" s="72">
        <f t="shared" si="43"/>
        <v>0.8913264129279863</v>
      </c>
    </row>
    <row r="414" spans="1:16" ht="15" hidden="1" outlineLevel="1">
      <c r="A414" s="51">
        <f t="shared" si="36"/>
        <v>26.5</v>
      </c>
      <c r="B414" s="51">
        <f t="shared" si="37"/>
        <v>823.2909631863645</v>
      </c>
      <c r="C414" s="51">
        <f t="shared" si="44"/>
        <v>823.4124194652786</v>
      </c>
      <c r="D414" s="81" t="str">
        <f t="shared" si="38"/>
        <v>NO VALIDO</v>
      </c>
      <c r="K414" s="3">
        <v>1590</v>
      </c>
      <c r="L414" s="72" t="str">
        <f t="shared" si="39"/>
        <v>NO VALIDO</v>
      </c>
      <c r="M414" s="65">
        <f t="shared" si="40"/>
        <v>-1815.0253707168567</v>
      </c>
      <c r="N414" s="65">
        <f t="shared" si="41"/>
        <v>-3.036406972853456</v>
      </c>
      <c r="O414" s="65">
        <f t="shared" si="42"/>
        <v>-1818.0617776897102</v>
      </c>
      <c r="P414" s="72">
        <f t="shared" si="43"/>
        <v>0</v>
      </c>
    </row>
    <row r="415" spans="1:16" ht="15" hidden="1" outlineLevel="1">
      <c r="A415" s="51">
        <f t="shared" si="36"/>
        <v>26.583333333333332</v>
      </c>
      <c r="B415" s="51">
        <f t="shared" si="37"/>
        <v>823.7591873057085</v>
      </c>
      <c r="C415" s="51">
        <f t="shared" si="44"/>
        <v>823.4124194652786</v>
      </c>
      <c r="D415" s="81" t="str">
        <f t="shared" si="38"/>
        <v>NO VALIDO</v>
      </c>
      <c r="K415" s="3">
        <v>1595</v>
      </c>
      <c r="L415" s="72" t="str">
        <f t="shared" si="39"/>
        <v>NO VALIDO</v>
      </c>
      <c r="M415" s="65">
        <f t="shared" si="40"/>
        <v>5185.369830956473</v>
      </c>
      <c r="N415" s="65">
        <f t="shared" si="41"/>
        <v>8.66919601074585</v>
      </c>
      <c r="O415" s="65">
        <f t="shared" si="42"/>
        <v>5194.039026967219</v>
      </c>
      <c r="P415" s="72">
        <f t="shared" si="43"/>
        <v>1.032242486720143</v>
      </c>
    </row>
    <row r="416" spans="1:16" ht="15" hidden="1" outlineLevel="1">
      <c r="A416" s="51">
        <f aca="true" t="shared" si="45" ref="A416:A479">K416/60</f>
        <v>26.666666666666668</v>
      </c>
      <c r="B416" s="51">
        <f aca="true" t="shared" si="46" ref="B416:B479">20+345*(LOG(8*A416+1))</f>
        <v>824.2259527805732</v>
      </c>
      <c r="C416" s="51">
        <f t="shared" si="44"/>
        <v>824.4446619519988</v>
      </c>
      <c r="D416" s="81" t="str">
        <f aca="true" t="shared" si="47" ref="D416:D479">IF(C416&lt;$E$38,"VALIDO","NO VALIDO")</f>
        <v>NO VALIDO</v>
      </c>
      <c r="K416" s="3">
        <v>1600</v>
      </c>
      <c r="L416" s="72" t="str">
        <f aca="true" t="shared" si="48" ref="L416:L479">IF(C416&lt;$E$38,C416,"NO VALIDO")</f>
        <v>NO VALIDO</v>
      </c>
      <c r="M416" s="65">
        <f aca="true" t="shared" si="49" ref="M416:M479">$D$92*$E$92*$F$92*$G$92*((B416+273)^4-(C416+273)^4)</f>
        <v>-3277.163531894227</v>
      </c>
      <c r="N416" s="65">
        <f aca="true" t="shared" si="50" ref="N416:N479">$H$92*(B416-C416)</f>
        <v>-5.467729285641099</v>
      </c>
      <c r="O416" s="65">
        <f aca="true" t="shared" si="51" ref="O416:O479">M416+N416</f>
        <v>-3282.6312611798685</v>
      </c>
      <c r="P416" s="72">
        <f aca="true" t="shared" si="52" ref="P416:P479">IF(O416&gt;0,$B$94*O416*5,0)</f>
        <v>0</v>
      </c>
    </row>
    <row r="417" spans="1:16" ht="15" hidden="1" outlineLevel="1">
      <c r="A417" s="51">
        <f t="shared" si="45"/>
        <v>26.75</v>
      </c>
      <c r="B417" s="51">
        <f t="shared" si="46"/>
        <v>824.6912686708839</v>
      </c>
      <c r="C417" s="51">
        <f aca="true" t="shared" si="53" ref="C417:C480">C416+P416</f>
        <v>824.4446619519988</v>
      </c>
      <c r="D417" s="81" t="str">
        <f t="shared" si="47"/>
        <v>NO VALIDO</v>
      </c>
      <c r="K417" s="3">
        <v>1605</v>
      </c>
      <c r="L417" s="72" t="str">
        <f t="shared" si="48"/>
        <v>NO VALIDO</v>
      </c>
      <c r="M417" s="65">
        <f t="shared" si="49"/>
        <v>3697.53448712469</v>
      </c>
      <c r="N417" s="65">
        <f t="shared" si="50"/>
        <v>6.165167972127961</v>
      </c>
      <c r="O417" s="65">
        <f t="shared" si="51"/>
        <v>3703.699655096818</v>
      </c>
      <c r="P417" s="72">
        <f t="shared" si="52"/>
        <v>0.7360584166180167</v>
      </c>
    </row>
    <row r="418" spans="1:16" ht="15" hidden="1" outlineLevel="1">
      <c r="A418" s="51">
        <f t="shared" si="45"/>
        <v>26.833333333333332</v>
      </c>
      <c r="B418" s="51">
        <f t="shared" si="46"/>
        <v>825.1551439524181</v>
      </c>
      <c r="C418" s="51">
        <f t="shared" si="53"/>
        <v>825.1807203686168</v>
      </c>
      <c r="D418" s="81" t="str">
        <f t="shared" si="47"/>
        <v>NO VALIDO</v>
      </c>
      <c r="K418" s="3">
        <v>1610</v>
      </c>
      <c r="L418" s="72" t="str">
        <f t="shared" si="48"/>
        <v>NO VALIDO</v>
      </c>
      <c r="M418" s="65">
        <f t="shared" si="49"/>
        <v>-384.1130108131128</v>
      </c>
      <c r="N418" s="65">
        <f t="shared" si="50"/>
        <v>-0.6394104049661564</v>
      </c>
      <c r="O418" s="65">
        <f t="shared" si="51"/>
        <v>-384.75242121807895</v>
      </c>
      <c r="P418" s="72">
        <f t="shared" si="52"/>
        <v>0</v>
      </c>
    </row>
    <row r="419" spans="1:16" ht="15" hidden="1" outlineLevel="1">
      <c r="A419" s="51">
        <f t="shared" si="45"/>
        <v>26.916666666666668</v>
      </c>
      <c r="B419" s="51">
        <f t="shared" si="46"/>
        <v>825.617587517844</v>
      </c>
      <c r="C419" s="51">
        <f t="shared" si="53"/>
        <v>825.1807203686168</v>
      </c>
      <c r="D419" s="81" t="str">
        <f t="shared" si="47"/>
        <v>NO VALIDO</v>
      </c>
      <c r="K419" s="3">
        <v>1615</v>
      </c>
      <c r="L419" s="72" t="str">
        <f t="shared" si="48"/>
        <v>NO VALIDO</v>
      </c>
      <c r="M419" s="65">
        <f t="shared" si="49"/>
        <v>6565.125453534888</v>
      </c>
      <c r="N419" s="65">
        <f t="shared" si="50"/>
        <v>10.921678730679218</v>
      </c>
      <c r="O419" s="65">
        <f t="shared" si="51"/>
        <v>6576.047132265568</v>
      </c>
      <c r="P419" s="72">
        <f t="shared" si="52"/>
        <v>1.3068972353413773</v>
      </c>
    </row>
    <row r="420" spans="1:16" ht="15" hidden="1" outlineLevel="1">
      <c r="A420" s="51">
        <f t="shared" si="45"/>
        <v>27</v>
      </c>
      <c r="B420" s="51">
        <f t="shared" si="46"/>
        <v>826.0786081777427</v>
      </c>
      <c r="C420" s="51">
        <f t="shared" si="53"/>
        <v>826.4876176039581</v>
      </c>
      <c r="D420" s="81" t="str">
        <f t="shared" si="47"/>
        <v>NO VALIDO</v>
      </c>
      <c r="K420" s="3">
        <v>1620</v>
      </c>
      <c r="L420" s="72" t="str">
        <f t="shared" si="48"/>
        <v>NO VALIDO</v>
      </c>
      <c r="M420" s="65">
        <f t="shared" si="49"/>
        <v>-6161.338309966491</v>
      </c>
      <c r="N420" s="65">
        <f t="shared" si="50"/>
        <v>-10.2252356553862</v>
      </c>
      <c r="O420" s="65">
        <f t="shared" si="51"/>
        <v>-6171.563545621877</v>
      </c>
      <c r="P420" s="72">
        <f t="shared" si="52"/>
        <v>0</v>
      </c>
    </row>
    <row r="421" spans="1:16" ht="15" hidden="1" outlineLevel="1">
      <c r="A421" s="51">
        <f t="shared" si="45"/>
        <v>27.083333333333332</v>
      </c>
      <c r="B421" s="51">
        <f t="shared" si="46"/>
        <v>826.5382146616171</v>
      </c>
      <c r="C421" s="51">
        <f t="shared" si="53"/>
        <v>826.4876176039581</v>
      </c>
      <c r="D421" s="81" t="str">
        <f t="shared" si="47"/>
        <v>NO VALIDO</v>
      </c>
      <c r="K421" s="3">
        <v>1625</v>
      </c>
      <c r="L421" s="72" t="str">
        <f t="shared" si="48"/>
        <v>NO VALIDO</v>
      </c>
      <c r="M421" s="65">
        <f t="shared" si="49"/>
        <v>762.6746710751551</v>
      </c>
      <c r="N421" s="65">
        <f t="shared" si="50"/>
        <v>1.2649264414733352</v>
      </c>
      <c r="O421" s="65">
        <f t="shared" si="51"/>
        <v>763.9395975166284</v>
      </c>
      <c r="P421" s="72">
        <f t="shared" si="52"/>
        <v>0.15182229200634126</v>
      </c>
    </row>
    <row r="422" spans="1:16" ht="15" hidden="1" outlineLevel="1">
      <c r="A422" s="51">
        <f t="shared" si="45"/>
        <v>27.166666666666668</v>
      </c>
      <c r="B422" s="51">
        <f t="shared" si="46"/>
        <v>826.9964156188817</v>
      </c>
      <c r="C422" s="51">
        <f t="shared" si="53"/>
        <v>826.6394398959645</v>
      </c>
      <c r="D422" s="81" t="str">
        <f t="shared" si="47"/>
        <v>NO VALIDO</v>
      </c>
      <c r="K422" s="3">
        <v>1630</v>
      </c>
      <c r="L422" s="72" t="str">
        <f t="shared" si="48"/>
        <v>NO VALIDO</v>
      </c>
      <c r="M422" s="65">
        <f t="shared" si="49"/>
        <v>5385.352455109896</v>
      </c>
      <c r="N422" s="65">
        <f t="shared" si="50"/>
        <v>8.924393072928183</v>
      </c>
      <c r="O422" s="65">
        <f t="shared" si="51"/>
        <v>5394.276848182824</v>
      </c>
      <c r="P422" s="72">
        <f t="shared" si="52"/>
        <v>1.0720369483007883</v>
      </c>
    </row>
    <row r="423" spans="1:16" ht="15" hidden="1" outlineLevel="1">
      <c r="A423" s="51">
        <f t="shared" si="45"/>
        <v>27.25</v>
      </c>
      <c r="B423" s="51">
        <f t="shared" si="46"/>
        <v>827.4532196198409</v>
      </c>
      <c r="C423" s="51">
        <f t="shared" si="53"/>
        <v>827.7114768442653</v>
      </c>
      <c r="D423" s="81" t="str">
        <f t="shared" si="47"/>
        <v>NO VALIDO</v>
      </c>
      <c r="K423" s="3">
        <v>1635</v>
      </c>
      <c r="L423" s="72" t="str">
        <f t="shared" si="48"/>
        <v>NO VALIDO</v>
      </c>
      <c r="M423" s="65">
        <f t="shared" si="49"/>
        <v>-3904.209995101787</v>
      </c>
      <c r="N423" s="65">
        <f t="shared" si="50"/>
        <v>-6.456430610612074</v>
      </c>
      <c r="O423" s="65">
        <f t="shared" si="51"/>
        <v>-3910.6664257123994</v>
      </c>
      <c r="P423" s="72">
        <f t="shared" si="52"/>
        <v>0</v>
      </c>
    </row>
    <row r="424" spans="1:16" ht="15" hidden="1" outlineLevel="1">
      <c r="A424" s="51">
        <f t="shared" si="45"/>
        <v>27.333333333333332</v>
      </c>
      <c r="B424" s="51">
        <f t="shared" si="46"/>
        <v>827.9086351566499</v>
      </c>
      <c r="C424" s="51">
        <f t="shared" si="53"/>
        <v>827.7114768442653</v>
      </c>
      <c r="D424" s="81" t="str">
        <f t="shared" si="47"/>
        <v>NO VALIDO</v>
      </c>
      <c r="K424" s="3">
        <v>1640</v>
      </c>
      <c r="L424" s="72" t="str">
        <f t="shared" si="48"/>
        <v>NO VALIDO</v>
      </c>
      <c r="M424" s="65">
        <f t="shared" si="49"/>
        <v>2982.3960453241993</v>
      </c>
      <c r="N424" s="65">
        <f t="shared" si="50"/>
        <v>4.928957809613621</v>
      </c>
      <c r="O424" s="65">
        <f t="shared" si="51"/>
        <v>2987.325003133813</v>
      </c>
      <c r="P424" s="72">
        <f t="shared" si="52"/>
        <v>0.5936889911427244</v>
      </c>
    </row>
    <row r="425" spans="1:16" ht="15" hidden="1" outlineLevel="1">
      <c r="A425" s="51">
        <f t="shared" si="45"/>
        <v>27.416666666666668</v>
      </c>
      <c r="B425" s="51">
        <f t="shared" si="46"/>
        <v>828.3626706442624</v>
      </c>
      <c r="C425" s="51">
        <f t="shared" si="53"/>
        <v>828.305165835408</v>
      </c>
      <c r="D425" s="81" t="str">
        <f t="shared" si="47"/>
        <v>NO VALIDO</v>
      </c>
      <c r="K425" s="3">
        <v>1645</v>
      </c>
      <c r="L425" s="72" t="str">
        <f t="shared" si="48"/>
        <v>NO VALIDO</v>
      </c>
      <c r="M425" s="65">
        <f t="shared" si="49"/>
        <v>871.1125343070886</v>
      </c>
      <c r="N425" s="65">
        <f t="shared" si="50"/>
        <v>1.4376202213583156</v>
      </c>
      <c r="O425" s="65">
        <f t="shared" si="51"/>
        <v>872.5501545284469</v>
      </c>
      <c r="P425" s="72">
        <f t="shared" si="52"/>
        <v>0.17340711854920254</v>
      </c>
    </row>
    <row r="426" spans="1:16" ht="15" hidden="1" outlineLevel="1">
      <c r="A426" s="51">
        <f t="shared" si="45"/>
        <v>27.5</v>
      </c>
      <c r="B426" s="51">
        <f t="shared" si="46"/>
        <v>828.8153344213631</v>
      </c>
      <c r="C426" s="51">
        <f t="shared" si="53"/>
        <v>828.4785729539573</v>
      </c>
      <c r="D426" s="81" t="str">
        <f t="shared" si="47"/>
        <v>NO VALIDO</v>
      </c>
      <c r="K426" s="3">
        <v>1650</v>
      </c>
      <c r="L426" s="72" t="str">
        <f t="shared" si="48"/>
        <v>NO VALIDO</v>
      </c>
      <c r="M426" s="65">
        <f t="shared" si="49"/>
        <v>5105.787920745534</v>
      </c>
      <c r="N426" s="65">
        <f t="shared" si="50"/>
        <v>8.419036685145898</v>
      </c>
      <c r="O426" s="65">
        <f t="shared" si="51"/>
        <v>5114.206957430681</v>
      </c>
      <c r="P426" s="72">
        <f t="shared" si="52"/>
        <v>1.0163769813686117</v>
      </c>
    </row>
    <row r="427" spans="1:16" ht="15" hidden="1" outlineLevel="1">
      <c r="A427" s="51">
        <f t="shared" si="45"/>
        <v>27.583333333333332</v>
      </c>
      <c r="B427" s="51">
        <f t="shared" si="46"/>
        <v>829.2666347512875</v>
      </c>
      <c r="C427" s="51">
        <f t="shared" si="53"/>
        <v>829.4949499353258</v>
      </c>
      <c r="D427" s="81" t="str">
        <f t="shared" si="47"/>
        <v>NO VALIDO</v>
      </c>
      <c r="K427" s="3">
        <v>1655</v>
      </c>
      <c r="L427" s="72" t="str">
        <f t="shared" si="48"/>
        <v>NO VALIDO</v>
      </c>
      <c r="M427" s="65">
        <f t="shared" si="49"/>
        <v>-3468.5085310370946</v>
      </c>
      <c r="N427" s="65">
        <f t="shared" si="50"/>
        <v>-5.7078796009591315</v>
      </c>
      <c r="O427" s="65">
        <f t="shared" si="51"/>
        <v>-3474.2164106380537</v>
      </c>
      <c r="P427" s="72">
        <f t="shared" si="52"/>
        <v>0</v>
      </c>
    </row>
    <row r="428" spans="1:16" ht="15" hidden="1" outlineLevel="1">
      <c r="A428" s="51">
        <f t="shared" si="45"/>
        <v>27.666666666666668</v>
      </c>
      <c r="B428" s="51">
        <f t="shared" si="46"/>
        <v>829.7165798229258</v>
      </c>
      <c r="C428" s="51">
        <f t="shared" si="53"/>
        <v>829.4949499353258</v>
      </c>
      <c r="D428" s="81" t="str">
        <f t="shared" si="47"/>
        <v>NO VALIDO</v>
      </c>
      <c r="K428" s="3">
        <v>1660</v>
      </c>
      <c r="L428" s="72" t="str">
        <f t="shared" si="48"/>
        <v>NO VALIDO</v>
      </c>
      <c r="M428" s="65">
        <f t="shared" si="49"/>
        <v>3369.0089258945836</v>
      </c>
      <c r="N428" s="65">
        <f t="shared" si="50"/>
        <v>5.540747189999706</v>
      </c>
      <c r="O428" s="65">
        <f t="shared" si="51"/>
        <v>3374.5496730845834</v>
      </c>
      <c r="P428" s="72">
        <f t="shared" si="52"/>
        <v>0.6706444691732311</v>
      </c>
    </row>
    <row r="429" spans="1:16" ht="15" hidden="1" outlineLevel="1">
      <c r="A429" s="51">
        <f t="shared" si="45"/>
        <v>27.75</v>
      </c>
      <c r="B429" s="51">
        <f t="shared" si="46"/>
        <v>830.1651777516154</v>
      </c>
      <c r="C429" s="51">
        <f t="shared" si="53"/>
        <v>830.1655944044991</v>
      </c>
      <c r="D429" s="81" t="str">
        <f t="shared" si="47"/>
        <v>NO VALIDO</v>
      </c>
      <c r="K429" s="3">
        <v>1665</v>
      </c>
      <c r="L429" s="72" t="str">
        <f t="shared" si="48"/>
        <v>NO VALIDO</v>
      </c>
      <c r="M429" s="65">
        <f t="shared" si="49"/>
        <v>-6.343213457724609</v>
      </c>
      <c r="N429" s="65">
        <f t="shared" si="50"/>
        <v>-0.0104163220925102</v>
      </c>
      <c r="O429" s="65">
        <f t="shared" si="51"/>
        <v>-6.353629779817119</v>
      </c>
      <c r="P429" s="72">
        <f t="shared" si="52"/>
        <v>0</v>
      </c>
    </row>
    <row r="430" spans="1:16" ht="15" hidden="1" outlineLevel="1">
      <c r="A430" s="51">
        <f t="shared" si="45"/>
        <v>27.833333333333332</v>
      </c>
      <c r="B430" s="51">
        <f t="shared" si="46"/>
        <v>830.6124365800187</v>
      </c>
      <c r="C430" s="51">
        <f t="shared" si="53"/>
        <v>830.1655944044991</v>
      </c>
      <c r="D430" s="81" t="str">
        <f t="shared" si="47"/>
        <v>NO VALIDO</v>
      </c>
      <c r="K430" s="3">
        <v>1670</v>
      </c>
      <c r="L430" s="72" t="str">
        <f t="shared" si="48"/>
        <v>NO VALIDO</v>
      </c>
      <c r="M430" s="65">
        <f t="shared" si="49"/>
        <v>6806.959996760606</v>
      </c>
      <c r="N430" s="65">
        <f t="shared" si="50"/>
        <v>11.171054387989443</v>
      </c>
      <c r="O430" s="65">
        <f t="shared" si="51"/>
        <v>6818.131051148595</v>
      </c>
      <c r="P430" s="72">
        <f t="shared" si="52"/>
        <v>1.3550080225582926</v>
      </c>
    </row>
    <row r="431" spans="1:16" ht="15" hidden="1" outlineLevel="1">
      <c r="A431" s="51">
        <f t="shared" si="45"/>
        <v>27.916666666666668</v>
      </c>
      <c r="B431" s="51">
        <f t="shared" si="46"/>
        <v>831.0583642789885</v>
      </c>
      <c r="C431" s="51">
        <f t="shared" si="53"/>
        <v>831.5206024270574</v>
      </c>
      <c r="D431" s="81" t="str">
        <f t="shared" si="47"/>
        <v>NO VALIDO</v>
      </c>
      <c r="K431" s="3">
        <v>1675</v>
      </c>
      <c r="L431" s="72" t="str">
        <f t="shared" si="48"/>
        <v>NO VALIDO</v>
      </c>
      <c r="M431" s="65">
        <f t="shared" si="49"/>
        <v>-7058.747821625211</v>
      </c>
      <c r="N431" s="65">
        <f t="shared" si="50"/>
        <v>-11.555953701721933</v>
      </c>
      <c r="O431" s="65">
        <f t="shared" si="51"/>
        <v>-7070.303775326933</v>
      </c>
      <c r="P431" s="72">
        <f t="shared" si="52"/>
        <v>0</v>
      </c>
    </row>
    <row r="432" spans="1:16" ht="15" hidden="1" outlineLevel="1">
      <c r="A432" s="51">
        <f t="shared" si="45"/>
        <v>28</v>
      </c>
      <c r="B432" s="51">
        <f t="shared" si="46"/>
        <v>831.5029687484201</v>
      </c>
      <c r="C432" s="51">
        <f t="shared" si="53"/>
        <v>831.5206024270574</v>
      </c>
      <c r="D432" s="81" t="str">
        <f t="shared" si="47"/>
        <v>NO VALIDO</v>
      </c>
      <c r="K432" s="3">
        <v>1680</v>
      </c>
      <c r="L432" s="72" t="str">
        <f t="shared" si="48"/>
        <v>NO VALIDO</v>
      </c>
      <c r="M432" s="65">
        <f t="shared" si="49"/>
        <v>-269.4430831597559</v>
      </c>
      <c r="N432" s="65">
        <f t="shared" si="50"/>
        <v>-0.44084196593132674</v>
      </c>
      <c r="O432" s="65">
        <f t="shared" si="51"/>
        <v>-269.8839251256872</v>
      </c>
      <c r="P432" s="72">
        <f t="shared" si="52"/>
        <v>0</v>
      </c>
    </row>
    <row r="433" spans="1:16" ht="15" hidden="1" outlineLevel="1">
      <c r="A433" s="51">
        <f t="shared" si="45"/>
        <v>28.083333333333332</v>
      </c>
      <c r="B433" s="51">
        <f t="shared" si="46"/>
        <v>831.9462578180911</v>
      </c>
      <c r="C433" s="51">
        <f t="shared" si="53"/>
        <v>831.5206024270574</v>
      </c>
      <c r="D433" s="81" t="str">
        <f t="shared" si="47"/>
        <v>NO VALIDO</v>
      </c>
      <c r="K433" s="3">
        <v>1685</v>
      </c>
      <c r="L433" s="72" t="str">
        <f t="shared" si="48"/>
        <v>NO VALIDO</v>
      </c>
      <c r="M433" s="65">
        <f t="shared" si="49"/>
        <v>6507.942360300373</v>
      </c>
      <c r="N433" s="65">
        <f t="shared" si="50"/>
        <v>10.641384775843221</v>
      </c>
      <c r="O433" s="65">
        <f t="shared" si="51"/>
        <v>6518.5837450762165</v>
      </c>
      <c r="P433" s="72">
        <f t="shared" si="52"/>
        <v>1.2954771922150679</v>
      </c>
    </row>
    <row r="434" spans="1:16" ht="15" hidden="1" outlineLevel="1">
      <c r="A434" s="51">
        <f t="shared" si="45"/>
        <v>28.166666666666668</v>
      </c>
      <c r="B434" s="51">
        <f t="shared" si="46"/>
        <v>832.3882392484895</v>
      </c>
      <c r="C434" s="51">
        <f t="shared" si="53"/>
        <v>832.8160796192725</v>
      </c>
      <c r="D434" s="81" t="str">
        <f t="shared" si="47"/>
        <v>NO VALIDO</v>
      </c>
      <c r="K434" s="3">
        <v>1690</v>
      </c>
      <c r="L434" s="72" t="str">
        <f t="shared" si="48"/>
        <v>NO VALIDO</v>
      </c>
      <c r="M434" s="65">
        <f t="shared" si="49"/>
        <v>-6556.792917791305</v>
      </c>
      <c r="N434" s="65">
        <f t="shared" si="50"/>
        <v>-10.696009269574347</v>
      </c>
      <c r="O434" s="65">
        <f t="shared" si="51"/>
        <v>-6567.488927060879</v>
      </c>
      <c r="P434" s="72">
        <f t="shared" si="52"/>
        <v>0</v>
      </c>
    </row>
    <row r="435" spans="1:16" ht="15" hidden="1" outlineLevel="1">
      <c r="A435" s="51">
        <f t="shared" si="45"/>
        <v>28.25</v>
      </c>
      <c r="B435" s="51">
        <f t="shared" si="46"/>
        <v>832.8289207316272</v>
      </c>
      <c r="C435" s="51">
        <f t="shared" si="53"/>
        <v>832.8160796192725</v>
      </c>
      <c r="D435" s="81" t="str">
        <f t="shared" si="47"/>
        <v>NO VALIDO</v>
      </c>
      <c r="K435" s="3">
        <v>1695</v>
      </c>
      <c r="L435" s="72" t="str">
        <f t="shared" si="48"/>
        <v>NO VALIDO</v>
      </c>
      <c r="M435" s="65">
        <f t="shared" si="49"/>
        <v>196.9119020976526</v>
      </c>
      <c r="N435" s="65">
        <f t="shared" si="50"/>
        <v>0.3210278088687346</v>
      </c>
      <c r="O435" s="65">
        <f t="shared" si="51"/>
        <v>197.23292990652132</v>
      </c>
      <c r="P435" s="72">
        <f t="shared" si="52"/>
        <v>0.03919728153230377</v>
      </c>
    </row>
    <row r="436" spans="1:16" ht="15" hidden="1" outlineLevel="1">
      <c r="A436" s="51">
        <f t="shared" si="45"/>
        <v>28.333333333333332</v>
      </c>
      <c r="B436" s="51">
        <f t="shared" si="46"/>
        <v>833.2683098918452</v>
      </c>
      <c r="C436" s="51">
        <f t="shared" si="53"/>
        <v>832.8552769008048</v>
      </c>
      <c r="D436" s="81" t="str">
        <f t="shared" si="47"/>
        <v>NO VALIDO</v>
      </c>
      <c r="K436" s="3">
        <v>1700</v>
      </c>
      <c r="L436" s="72" t="str">
        <f t="shared" si="48"/>
        <v>NO VALIDO</v>
      </c>
      <c r="M436" s="65">
        <f t="shared" si="49"/>
        <v>6337.76284879887</v>
      </c>
      <c r="N436" s="65">
        <f t="shared" si="50"/>
        <v>10.32582477600954</v>
      </c>
      <c r="O436" s="65">
        <f t="shared" si="51"/>
        <v>6348.08867357488</v>
      </c>
      <c r="P436" s="72">
        <f t="shared" si="52"/>
        <v>1.2615936854361771</v>
      </c>
    </row>
    <row r="437" spans="1:16" ht="15" hidden="1" outlineLevel="1">
      <c r="A437" s="51">
        <f t="shared" si="45"/>
        <v>28.416666666666668</v>
      </c>
      <c r="B437" s="51">
        <f t="shared" si="46"/>
        <v>833.7064142866034</v>
      </c>
      <c r="C437" s="51">
        <f t="shared" si="53"/>
        <v>834.116870586241</v>
      </c>
      <c r="D437" s="81" t="str">
        <f t="shared" si="47"/>
        <v>NO VALIDO</v>
      </c>
      <c r="K437" s="3">
        <v>1705</v>
      </c>
      <c r="L437" s="72" t="str">
        <f t="shared" si="48"/>
        <v>NO VALIDO</v>
      </c>
      <c r="M437" s="65">
        <f t="shared" si="49"/>
        <v>-6312.7539325094895</v>
      </c>
      <c r="N437" s="65">
        <f t="shared" si="50"/>
        <v>-10.26140749094111</v>
      </c>
      <c r="O437" s="65">
        <f t="shared" si="51"/>
        <v>-6323.015340000431</v>
      </c>
      <c r="P437" s="72">
        <f t="shared" si="52"/>
        <v>0</v>
      </c>
    </row>
    <row r="438" spans="1:16" ht="15" hidden="1" outlineLevel="1">
      <c r="A438" s="51">
        <f t="shared" si="45"/>
        <v>28.5</v>
      </c>
      <c r="B438" s="51">
        <f t="shared" si="46"/>
        <v>834.1432414072614</v>
      </c>
      <c r="C438" s="51">
        <f t="shared" si="53"/>
        <v>834.116870586241</v>
      </c>
      <c r="D438" s="81" t="str">
        <f t="shared" si="47"/>
        <v>NO VALIDO</v>
      </c>
      <c r="K438" s="3">
        <v>1710</v>
      </c>
      <c r="L438" s="72" t="str">
        <f t="shared" si="48"/>
        <v>NO VALIDO</v>
      </c>
      <c r="M438" s="65">
        <f t="shared" si="49"/>
        <v>405.81923591356565</v>
      </c>
      <c r="N438" s="65">
        <f t="shared" si="50"/>
        <v>0.6592705255087594</v>
      </c>
      <c r="O438" s="65">
        <f t="shared" si="51"/>
        <v>406.4785064390744</v>
      </c>
      <c r="P438" s="72">
        <f t="shared" si="52"/>
        <v>0.08078190828110772</v>
      </c>
    </row>
    <row r="439" spans="1:16" ht="15" hidden="1" outlineLevel="1">
      <c r="A439" s="51">
        <f t="shared" si="45"/>
        <v>28.583333333333332</v>
      </c>
      <c r="B439" s="51">
        <f t="shared" si="46"/>
        <v>834.5787986798474</v>
      </c>
      <c r="C439" s="51">
        <f t="shared" si="53"/>
        <v>834.1976524945221</v>
      </c>
      <c r="D439" s="81" t="str">
        <f t="shared" si="47"/>
        <v>NO VALIDO</v>
      </c>
      <c r="K439" s="3">
        <v>1715</v>
      </c>
      <c r="L439" s="72" t="str">
        <f t="shared" si="48"/>
        <v>NO VALIDO</v>
      </c>
      <c r="M439" s="65">
        <f t="shared" si="49"/>
        <v>5869.543823316463</v>
      </c>
      <c r="N439" s="65">
        <f t="shared" si="50"/>
        <v>9.528654633132305</v>
      </c>
      <c r="O439" s="65">
        <f t="shared" si="51"/>
        <v>5879.072477949596</v>
      </c>
      <c r="P439" s="72">
        <f t="shared" si="52"/>
        <v>1.168383287599226</v>
      </c>
    </row>
    <row r="440" spans="1:16" ht="15" hidden="1" outlineLevel="1">
      <c r="A440" s="51">
        <f t="shared" si="45"/>
        <v>28.666666666666668</v>
      </c>
      <c r="B440" s="51">
        <f t="shared" si="46"/>
        <v>835.0130934658149</v>
      </c>
      <c r="C440" s="51">
        <f t="shared" si="53"/>
        <v>835.3660357821213</v>
      </c>
      <c r="D440" s="81" t="str">
        <f t="shared" si="47"/>
        <v>NO VALIDO</v>
      </c>
      <c r="K440" s="3">
        <v>1720</v>
      </c>
      <c r="L440" s="72" t="str">
        <f t="shared" si="48"/>
        <v>NO VALIDO</v>
      </c>
      <c r="M440" s="65">
        <f t="shared" si="49"/>
        <v>-5447.019950484082</v>
      </c>
      <c r="N440" s="65">
        <f t="shared" si="50"/>
        <v>-8.823557907660984</v>
      </c>
      <c r="O440" s="65">
        <f t="shared" si="51"/>
        <v>-5455.843508391743</v>
      </c>
      <c r="P440" s="72">
        <f t="shared" si="52"/>
        <v>0</v>
      </c>
    </row>
    <row r="441" spans="1:16" ht="15" hidden="1" outlineLevel="1">
      <c r="A441" s="51">
        <f t="shared" si="45"/>
        <v>28.75</v>
      </c>
      <c r="B441" s="51">
        <f t="shared" si="46"/>
        <v>835.4461330627898</v>
      </c>
      <c r="C441" s="51">
        <f t="shared" si="53"/>
        <v>835.3660357821213</v>
      </c>
      <c r="D441" s="81" t="str">
        <f t="shared" si="47"/>
        <v>NO VALIDO</v>
      </c>
      <c r="K441" s="3">
        <v>1725</v>
      </c>
      <c r="L441" s="72" t="str">
        <f t="shared" si="48"/>
        <v>NO VALIDO</v>
      </c>
      <c r="M441" s="65">
        <f t="shared" si="49"/>
        <v>1236.8798951111828</v>
      </c>
      <c r="N441" s="65">
        <f t="shared" si="50"/>
        <v>2.0024320167124188</v>
      </c>
      <c r="O441" s="65">
        <f t="shared" si="51"/>
        <v>1238.8823271278952</v>
      </c>
      <c r="P441" s="72">
        <f t="shared" si="52"/>
        <v>0.2462105054406645</v>
      </c>
    </row>
    <row r="442" spans="1:16" ht="15" hidden="1" outlineLevel="1">
      <c r="A442" s="51">
        <f t="shared" si="45"/>
        <v>28.833333333333332</v>
      </c>
      <c r="B442" s="51">
        <f t="shared" si="46"/>
        <v>835.8779247053058</v>
      </c>
      <c r="C442" s="51">
        <f t="shared" si="53"/>
        <v>835.612246287562</v>
      </c>
      <c r="D442" s="81" t="str">
        <f t="shared" si="47"/>
        <v>NO VALIDO</v>
      </c>
      <c r="K442" s="3">
        <v>1730</v>
      </c>
      <c r="L442" s="72" t="str">
        <f t="shared" si="48"/>
        <v>NO VALIDO</v>
      </c>
      <c r="M442" s="65">
        <f t="shared" si="49"/>
        <v>4106.430344115099</v>
      </c>
      <c r="N442" s="65">
        <f t="shared" si="50"/>
        <v>6.641960443593575</v>
      </c>
      <c r="O442" s="65">
        <f t="shared" si="51"/>
        <v>4113.072304558692</v>
      </c>
      <c r="P442" s="72">
        <f t="shared" si="52"/>
        <v>0.8174154952771805</v>
      </c>
    </row>
    <row r="443" spans="1:16" ht="15" hidden="1" outlineLevel="1">
      <c r="A443" s="51">
        <f t="shared" si="45"/>
        <v>28.916666666666668</v>
      </c>
      <c r="B443" s="51">
        <f t="shared" si="46"/>
        <v>836.3084755655296</v>
      </c>
      <c r="C443" s="51">
        <f t="shared" si="53"/>
        <v>836.4296617828392</v>
      </c>
      <c r="D443" s="81" t="str">
        <f t="shared" si="47"/>
        <v>NO VALIDO</v>
      </c>
      <c r="K443" s="3">
        <v>1735</v>
      </c>
      <c r="L443" s="72" t="str">
        <f t="shared" si="48"/>
        <v>NO VALIDO</v>
      </c>
      <c r="M443" s="65">
        <f t="shared" si="49"/>
        <v>-1876.2661513837243</v>
      </c>
      <c r="N443" s="65">
        <f t="shared" si="50"/>
        <v>-3.0296554327378544</v>
      </c>
      <c r="O443" s="65">
        <f t="shared" si="51"/>
        <v>-1879.2958068164621</v>
      </c>
      <c r="P443" s="72">
        <f t="shared" si="52"/>
        <v>0</v>
      </c>
    </row>
    <row r="444" spans="1:16" ht="15" hidden="1" outlineLevel="1">
      <c r="A444" s="51">
        <f t="shared" si="45"/>
        <v>29</v>
      </c>
      <c r="B444" s="51">
        <f t="shared" si="46"/>
        <v>836.7377927539765</v>
      </c>
      <c r="C444" s="51">
        <f t="shared" si="53"/>
        <v>836.4296617828392</v>
      </c>
      <c r="D444" s="81" t="str">
        <f t="shared" si="47"/>
        <v>NO VALIDO</v>
      </c>
      <c r="K444" s="3">
        <v>1740</v>
      </c>
      <c r="L444" s="72" t="str">
        <f t="shared" si="48"/>
        <v>NO VALIDO</v>
      </c>
      <c r="M444" s="65">
        <f t="shared" si="49"/>
        <v>4773.40905240958</v>
      </c>
      <c r="N444" s="65">
        <f t="shared" si="50"/>
        <v>7.703274278432559</v>
      </c>
      <c r="O444" s="65">
        <f t="shared" si="51"/>
        <v>4781.112326688012</v>
      </c>
      <c r="P444" s="72">
        <f t="shared" si="52"/>
        <v>0.9501790902542463</v>
      </c>
    </row>
    <row r="445" spans="1:16" ht="15" hidden="1" outlineLevel="1">
      <c r="A445" s="51">
        <f t="shared" si="45"/>
        <v>29.083333333333332</v>
      </c>
      <c r="B445" s="51">
        <f t="shared" si="46"/>
        <v>837.1658833202138</v>
      </c>
      <c r="C445" s="51">
        <f t="shared" si="53"/>
        <v>837.3798408730934</v>
      </c>
      <c r="D445" s="81" t="str">
        <f t="shared" si="47"/>
        <v>NO VALIDO</v>
      </c>
      <c r="K445" s="3">
        <v>1745</v>
      </c>
      <c r="L445" s="72" t="str">
        <f t="shared" si="48"/>
        <v>NO VALIDO</v>
      </c>
      <c r="M445" s="65">
        <f t="shared" si="49"/>
        <v>-3320.701624862677</v>
      </c>
      <c r="N445" s="65">
        <f t="shared" si="50"/>
        <v>-5.348938821990146</v>
      </c>
      <c r="O445" s="65">
        <f t="shared" si="51"/>
        <v>-3326.050563684667</v>
      </c>
      <c r="P445" s="72">
        <f t="shared" si="52"/>
        <v>0</v>
      </c>
    </row>
    <row r="446" spans="1:16" ht="15" hidden="1" outlineLevel="1">
      <c r="A446" s="51">
        <f t="shared" si="45"/>
        <v>29.166666666666668</v>
      </c>
      <c r="B446" s="51">
        <f t="shared" si="46"/>
        <v>837.5927542535558</v>
      </c>
      <c r="C446" s="51">
        <f t="shared" si="53"/>
        <v>837.3798408730934</v>
      </c>
      <c r="D446" s="81" t="str">
        <f t="shared" si="47"/>
        <v>NO VALIDO</v>
      </c>
      <c r="K446" s="3">
        <v>1750</v>
      </c>
      <c r="L446" s="72" t="str">
        <f t="shared" si="48"/>
        <v>NO VALIDO</v>
      </c>
      <c r="M446" s="65">
        <f t="shared" si="49"/>
        <v>3306.4017811103977</v>
      </c>
      <c r="N446" s="65">
        <f t="shared" si="50"/>
        <v>5.322834511559904</v>
      </c>
      <c r="O446" s="65">
        <f t="shared" si="51"/>
        <v>3311.7246156219576</v>
      </c>
      <c r="P446" s="72">
        <f t="shared" si="52"/>
        <v>0.6581588691985573</v>
      </c>
    </row>
    <row r="447" spans="1:16" ht="15" hidden="1" outlineLevel="1">
      <c r="A447" s="51">
        <f t="shared" si="45"/>
        <v>29.25</v>
      </c>
      <c r="B447" s="51">
        <f t="shared" si="46"/>
        <v>838.018412483749</v>
      </c>
      <c r="C447" s="51">
        <f t="shared" si="53"/>
        <v>838.037999742292</v>
      </c>
      <c r="D447" s="81" t="str">
        <f t="shared" si="47"/>
        <v>NO VALIDO</v>
      </c>
      <c r="K447" s="3">
        <v>1755</v>
      </c>
      <c r="L447" s="72" t="str">
        <f t="shared" si="48"/>
        <v>NO VALIDO</v>
      </c>
      <c r="M447" s="65">
        <f t="shared" si="49"/>
        <v>-304.6224905294238</v>
      </c>
      <c r="N447" s="65">
        <f t="shared" si="50"/>
        <v>-0.489681463574243</v>
      </c>
      <c r="O447" s="65">
        <f t="shared" si="51"/>
        <v>-305.11217199299807</v>
      </c>
      <c r="P447" s="72">
        <f t="shared" si="52"/>
        <v>0</v>
      </c>
    </row>
    <row r="448" spans="1:16" ht="15" hidden="1" outlineLevel="1">
      <c r="A448" s="51">
        <f t="shared" si="45"/>
        <v>29.333333333333332</v>
      </c>
      <c r="B448" s="51">
        <f t="shared" si="46"/>
        <v>838.4428648816468</v>
      </c>
      <c r="C448" s="51">
        <f t="shared" si="53"/>
        <v>838.037999742292</v>
      </c>
      <c r="D448" s="81" t="str">
        <f t="shared" si="47"/>
        <v>NO VALIDO</v>
      </c>
      <c r="K448" s="3">
        <v>1760</v>
      </c>
      <c r="L448" s="72" t="str">
        <f t="shared" si="48"/>
        <v>NO VALIDO</v>
      </c>
      <c r="M448" s="65">
        <f t="shared" si="49"/>
        <v>6300.101653895786</v>
      </c>
      <c r="N448" s="65">
        <f t="shared" si="50"/>
        <v>10.121628483869927</v>
      </c>
      <c r="O448" s="65">
        <f t="shared" si="51"/>
        <v>6310.223282379656</v>
      </c>
      <c r="P448" s="72">
        <f t="shared" si="52"/>
        <v>1.2540684694404836</v>
      </c>
    </row>
    <row r="449" spans="1:16" ht="15" hidden="1" outlineLevel="1">
      <c r="A449" s="51">
        <f t="shared" si="45"/>
        <v>29.416666666666668</v>
      </c>
      <c r="B449" s="51">
        <f t="shared" si="46"/>
        <v>838.8661182598744</v>
      </c>
      <c r="C449" s="51">
        <f t="shared" si="53"/>
        <v>839.2920682117325</v>
      </c>
      <c r="D449" s="81" t="str">
        <f t="shared" si="47"/>
        <v>NO VALIDO</v>
      </c>
      <c r="K449" s="3">
        <v>1765</v>
      </c>
      <c r="L449" s="72" t="str">
        <f t="shared" si="48"/>
        <v>NO VALIDO</v>
      </c>
      <c r="M449" s="65">
        <f t="shared" si="49"/>
        <v>-6643.220575878633</v>
      </c>
      <c r="N449" s="65">
        <f t="shared" si="50"/>
        <v>-10.648748796452878</v>
      </c>
      <c r="O449" s="65">
        <f t="shared" si="51"/>
        <v>-6653.869324675086</v>
      </c>
      <c r="P449" s="72">
        <f t="shared" si="52"/>
        <v>0</v>
      </c>
    </row>
    <row r="450" spans="1:16" ht="15" hidden="1" outlineLevel="1">
      <c r="A450" s="51">
        <f t="shared" si="45"/>
        <v>29.5</v>
      </c>
      <c r="B450" s="51">
        <f t="shared" si="46"/>
        <v>839.2881793734858</v>
      </c>
      <c r="C450" s="51">
        <f t="shared" si="53"/>
        <v>839.2920682117325</v>
      </c>
      <c r="D450" s="81" t="str">
        <f t="shared" si="47"/>
        <v>NO VALIDO</v>
      </c>
      <c r="K450" s="3">
        <v>1770</v>
      </c>
      <c r="L450" s="72" t="str">
        <f t="shared" si="48"/>
        <v>NO VALIDO</v>
      </c>
      <c r="M450" s="65">
        <f t="shared" si="49"/>
        <v>-60.6858133613269</v>
      </c>
      <c r="N450" s="65">
        <f t="shared" si="50"/>
        <v>-0.09722095616666593</v>
      </c>
      <c r="O450" s="65">
        <f t="shared" si="51"/>
        <v>-60.783034317493566</v>
      </c>
      <c r="P450" s="72">
        <f t="shared" si="52"/>
        <v>0</v>
      </c>
    </row>
    <row r="451" spans="1:16" ht="15" hidden="1" outlineLevel="1">
      <c r="A451" s="51">
        <f t="shared" si="45"/>
        <v>29.583333333333332</v>
      </c>
      <c r="B451" s="51">
        <f t="shared" si="46"/>
        <v>839.70905492061</v>
      </c>
      <c r="C451" s="51">
        <f t="shared" si="53"/>
        <v>839.2920682117325</v>
      </c>
      <c r="D451" s="81" t="str">
        <f t="shared" si="47"/>
        <v>NO VALIDO</v>
      </c>
      <c r="K451" s="3">
        <v>1775</v>
      </c>
      <c r="L451" s="72" t="str">
        <f t="shared" si="48"/>
        <v>NO VALIDO</v>
      </c>
      <c r="M451" s="65">
        <f t="shared" si="49"/>
        <v>6510.824646749319</v>
      </c>
      <c r="N451" s="65">
        <f t="shared" si="50"/>
        <v>10.424667721937908</v>
      </c>
      <c r="O451" s="65">
        <f t="shared" si="51"/>
        <v>6521.249314471257</v>
      </c>
      <c r="P451" s="72">
        <f t="shared" si="52"/>
        <v>1.296006936786985</v>
      </c>
    </row>
    <row r="452" spans="1:16" ht="15" hidden="1" outlineLevel="1">
      <c r="A452" s="51">
        <f t="shared" si="45"/>
        <v>29.666666666666668</v>
      </c>
      <c r="B452" s="51">
        <f t="shared" si="46"/>
        <v>840.1287515430893</v>
      </c>
      <c r="C452" s="51">
        <f t="shared" si="53"/>
        <v>840.5880751485195</v>
      </c>
      <c r="D452" s="81" t="str">
        <f t="shared" si="47"/>
        <v>NO VALIDO</v>
      </c>
      <c r="K452" s="3">
        <v>1780</v>
      </c>
      <c r="L452" s="72" t="str">
        <f t="shared" si="48"/>
        <v>NO VALIDO</v>
      </c>
      <c r="M452" s="65">
        <f t="shared" si="49"/>
        <v>-7188.475950428401</v>
      </c>
      <c r="N452" s="65">
        <f t="shared" si="50"/>
        <v>-11.483090135754992</v>
      </c>
      <c r="O452" s="65">
        <f t="shared" si="51"/>
        <v>-7199.959040564156</v>
      </c>
      <c r="P452" s="72">
        <f t="shared" si="52"/>
        <v>0</v>
      </c>
    </row>
    <row r="453" spans="1:16" ht="15" hidden="1" outlineLevel="1">
      <c r="A453" s="51">
        <f t="shared" si="45"/>
        <v>29.75</v>
      </c>
      <c r="B453" s="51">
        <f t="shared" si="46"/>
        <v>840.5472758271075</v>
      </c>
      <c r="C453" s="51">
        <f t="shared" si="53"/>
        <v>840.5880751485195</v>
      </c>
      <c r="D453" s="81" t="str">
        <f t="shared" si="47"/>
        <v>NO VALIDO</v>
      </c>
      <c r="K453" s="3">
        <v>1785</v>
      </c>
      <c r="L453" s="72" t="str">
        <f t="shared" si="48"/>
        <v>NO VALIDO</v>
      </c>
      <c r="M453" s="65">
        <f t="shared" si="49"/>
        <v>-638.874923441759</v>
      </c>
      <c r="N453" s="65">
        <f t="shared" si="50"/>
        <v>-1.0199830353002426</v>
      </c>
      <c r="O453" s="65">
        <f t="shared" si="51"/>
        <v>-639.8949064770593</v>
      </c>
      <c r="P453" s="72">
        <f t="shared" si="52"/>
        <v>0</v>
      </c>
    </row>
    <row r="454" spans="1:16" ht="15" hidden="1" outlineLevel="1">
      <c r="A454" s="51">
        <f t="shared" si="45"/>
        <v>29.833333333333332</v>
      </c>
      <c r="B454" s="51">
        <f t="shared" si="46"/>
        <v>840.964634303811</v>
      </c>
      <c r="C454" s="51">
        <f t="shared" si="53"/>
        <v>840.5880751485195</v>
      </c>
      <c r="D454" s="81" t="str">
        <f t="shared" si="47"/>
        <v>NO VALIDO</v>
      </c>
      <c r="K454" s="3">
        <v>1790</v>
      </c>
      <c r="L454" s="72" t="str">
        <f t="shared" si="48"/>
        <v>NO VALIDO</v>
      </c>
      <c r="M454" s="65">
        <f t="shared" si="49"/>
        <v>5899.840339773977</v>
      </c>
      <c r="N454" s="65">
        <f t="shared" si="50"/>
        <v>9.41397888228721</v>
      </c>
      <c r="O454" s="65">
        <f t="shared" si="51"/>
        <v>5909.254318656263</v>
      </c>
      <c r="P454" s="72">
        <f t="shared" si="52"/>
        <v>1.1743815055839364</v>
      </c>
    </row>
    <row r="455" spans="1:16" ht="15" hidden="1" outlineLevel="1">
      <c r="A455" s="51">
        <f t="shared" si="45"/>
        <v>29.916666666666668</v>
      </c>
      <c r="B455" s="51">
        <f t="shared" si="46"/>
        <v>841.3808334499196</v>
      </c>
      <c r="C455" s="51">
        <f t="shared" si="53"/>
        <v>841.7624566541034</v>
      </c>
      <c r="D455" s="81" t="str">
        <f t="shared" si="47"/>
        <v>NO VALIDO</v>
      </c>
      <c r="K455" s="3">
        <v>1795</v>
      </c>
      <c r="L455" s="72" t="str">
        <f t="shared" si="48"/>
        <v>NO VALIDO</v>
      </c>
      <c r="M455" s="65">
        <f t="shared" si="49"/>
        <v>-5992.000098970276</v>
      </c>
      <c r="N455" s="65">
        <f t="shared" si="50"/>
        <v>-9.54058010459562</v>
      </c>
      <c r="O455" s="65">
        <f t="shared" si="51"/>
        <v>-6001.540679074871</v>
      </c>
      <c r="P455" s="72">
        <f t="shared" si="52"/>
        <v>0</v>
      </c>
    </row>
    <row r="456" spans="1:16" ht="15" collapsed="1">
      <c r="A456" s="51">
        <f t="shared" si="45"/>
        <v>30</v>
      </c>
      <c r="B456" s="51">
        <f t="shared" si="46"/>
        <v>841.7958796883296</v>
      </c>
      <c r="C456" s="51">
        <f t="shared" si="53"/>
        <v>841.7624566541034</v>
      </c>
      <c r="D456" s="81" t="str">
        <f t="shared" si="47"/>
        <v>NO VALIDO</v>
      </c>
      <c r="K456" s="3">
        <v>1800</v>
      </c>
      <c r="L456" s="72" t="str">
        <f t="shared" si="48"/>
        <v>NO VALIDO</v>
      </c>
      <c r="M456" s="65">
        <f t="shared" si="49"/>
        <v>525.0799820903796</v>
      </c>
      <c r="N456" s="65">
        <f t="shared" si="50"/>
        <v>0.8355758556547244</v>
      </c>
      <c r="O456" s="65">
        <f t="shared" si="51"/>
        <v>525.9155579460344</v>
      </c>
      <c r="P456" s="72">
        <f t="shared" si="52"/>
        <v>0.10451834892276642</v>
      </c>
    </row>
    <row r="457" spans="1:16" ht="15" hidden="1" outlineLevel="1">
      <c r="A457" s="51">
        <f t="shared" si="45"/>
        <v>30.083333333333332</v>
      </c>
      <c r="B457" s="51">
        <f t="shared" si="46"/>
        <v>842.2097793887093</v>
      </c>
      <c r="C457" s="51">
        <f t="shared" si="53"/>
        <v>841.8669750030261</v>
      </c>
      <c r="D457" s="81" t="str">
        <f t="shared" si="47"/>
        <v>NO VALIDO</v>
      </c>
      <c r="K457" s="3">
        <v>1805</v>
      </c>
      <c r="L457" s="72" t="str">
        <f t="shared" si="48"/>
        <v>NO VALIDO</v>
      </c>
      <c r="M457" s="65">
        <f t="shared" si="49"/>
        <v>5389.256815320718</v>
      </c>
      <c r="N457" s="65">
        <f t="shared" si="50"/>
        <v>8.57010964207916</v>
      </c>
      <c r="O457" s="65">
        <f t="shared" si="51"/>
        <v>5397.8269249627965</v>
      </c>
      <c r="P457" s="72">
        <f t="shared" si="52"/>
        <v>1.0727424763232736</v>
      </c>
    </row>
    <row r="458" spans="1:16" ht="15" hidden="1" outlineLevel="1">
      <c r="A458" s="51">
        <f t="shared" si="45"/>
        <v>30.166666666666668</v>
      </c>
      <c r="B458" s="51">
        <f t="shared" si="46"/>
        <v>842.6225388680846</v>
      </c>
      <c r="C458" s="51">
        <f t="shared" si="53"/>
        <v>842.9397174793494</v>
      </c>
      <c r="D458" s="81" t="str">
        <f t="shared" si="47"/>
        <v>NO VALIDO</v>
      </c>
      <c r="K458" s="3">
        <v>1810</v>
      </c>
      <c r="L458" s="72" t="str">
        <f t="shared" si="48"/>
        <v>NO VALIDO</v>
      </c>
      <c r="M458" s="65">
        <f t="shared" si="49"/>
        <v>-4996.363092421487</v>
      </c>
      <c r="N458" s="65">
        <f t="shared" si="50"/>
        <v>-7.929465281620196</v>
      </c>
      <c r="O458" s="65">
        <f t="shared" si="51"/>
        <v>-5004.292557703107</v>
      </c>
      <c r="P458" s="72">
        <f t="shared" si="52"/>
        <v>0</v>
      </c>
    </row>
    <row r="459" spans="1:16" ht="15" hidden="1" outlineLevel="1">
      <c r="A459" s="51">
        <f t="shared" si="45"/>
        <v>30.25</v>
      </c>
      <c r="B459" s="51">
        <f t="shared" si="46"/>
        <v>843.0341643914177</v>
      </c>
      <c r="C459" s="51">
        <f t="shared" si="53"/>
        <v>842.9397174793494</v>
      </c>
      <c r="D459" s="81" t="str">
        <f t="shared" si="47"/>
        <v>NO VALIDO</v>
      </c>
      <c r="K459" s="3">
        <v>1815</v>
      </c>
      <c r="L459" s="72" t="str">
        <f t="shared" si="48"/>
        <v>NO VALIDO</v>
      </c>
      <c r="M459" s="65">
        <f t="shared" si="49"/>
        <v>1488.6004858958277</v>
      </c>
      <c r="N459" s="65">
        <f t="shared" si="50"/>
        <v>2.361172801707312</v>
      </c>
      <c r="O459" s="65">
        <f t="shared" si="51"/>
        <v>1490.9616586975349</v>
      </c>
      <c r="P459" s="72">
        <f t="shared" si="52"/>
        <v>0.2963077408906126</v>
      </c>
    </row>
    <row r="460" spans="1:16" ht="15" hidden="1" outlineLevel="1">
      <c r="A460" s="51">
        <f t="shared" si="45"/>
        <v>30.333333333333332</v>
      </c>
      <c r="B460" s="51">
        <f t="shared" si="46"/>
        <v>843.4446621721784</v>
      </c>
      <c r="C460" s="51">
        <f t="shared" si="53"/>
        <v>843.23602522024</v>
      </c>
      <c r="D460" s="81" t="str">
        <f t="shared" si="47"/>
        <v>NO VALIDO</v>
      </c>
      <c r="K460" s="3">
        <v>1820</v>
      </c>
      <c r="L460" s="72" t="str">
        <f t="shared" si="48"/>
        <v>NO VALIDO</v>
      </c>
      <c r="M460" s="65">
        <f t="shared" si="49"/>
        <v>3291.5021867819714</v>
      </c>
      <c r="N460" s="65">
        <f t="shared" si="50"/>
        <v>5.2159237984596984</v>
      </c>
      <c r="O460" s="65">
        <f t="shared" si="51"/>
        <v>3296.718110580431</v>
      </c>
      <c r="P460" s="72">
        <f t="shared" si="52"/>
        <v>0.6551765365667426</v>
      </c>
    </row>
    <row r="461" spans="1:16" ht="15" hidden="1" outlineLevel="1">
      <c r="A461" s="51">
        <f t="shared" si="45"/>
        <v>30.416666666666668</v>
      </c>
      <c r="B461" s="51">
        <f t="shared" si="46"/>
        <v>843.8540383729056</v>
      </c>
      <c r="C461" s="51">
        <f t="shared" si="53"/>
        <v>843.8912017568067</v>
      </c>
      <c r="D461" s="81" t="str">
        <f t="shared" si="47"/>
        <v>NO VALIDO</v>
      </c>
      <c r="K461" s="3">
        <v>1825</v>
      </c>
      <c r="L461" s="72" t="str">
        <f t="shared" si="48"/>
        <v>NO VALIDO</v>
      </c>
      <c r="M461" s="65">
        <f t="shared" si="49"/>
        <v>-587.1367162909644</v>
      </c>
      <c r="N461" s="65">
        <f t="shared" si="50"/>
        <v>-0.9290845975272077</v>
      </c>
      <c r="O461" s="65">
        <f t="shared" si="51"/>
        <v>-588.0658008884916</v>
      </c>
      <c r="P461" s="72">
        <f t="shared" si="52"/>
        <v>0</v>
      </c>
    </row>
    <row r="462" spans="1:16" ht="15" hidden="1" outlineLevel="1">
      <c r="A462" s="51">
        <f t="shared" si="45"/>
        <v>30.5</v>
      </c>
      <c r="B462" s="51">
        <f t="shared" si="46"/>
        <v>844.2622991057638</v>
      </c>
      <c r="C462" s="51">
        <f t="shared" si="53"/>
        <v>843.8912017568067</v>
      </c>
      <c r="D462" s="81" t="str">
        <f t="shared" si="47"/>
        <v>NO VALIDO</v>
      </c>
      <c r="K462" s="3">
        <v>1830</v>
      </c>
      <c r="L462" s="72" t="str">
        <f t="shared" si="48"/>
        <v>NO VALIDO</v>
      </c>
      <c r="M462" s="65">
        <f t="shared" si="49"/>
        <v>5866.106688760715</v>
      </c>
      <c r="N462" s="65">
        <f t="shared" si="50"/>
        <v>9.277433723926265</v>
      </c>
      <c r="O462" s="65">
        <f t="shared" si="51"/>
        <v>5875.384122484641</v>
      </c>
      <c r="P462" s="72">
        <f t="shared" si="52"/>
        <v>1.1676502786254224</v>
      </c>
    </row>
    <row r="463" spans="1:16" ht="15" hidden="1" outlineLevel="1">
      <c r="A463" s="51">
        <f t="shared" si="45"/>
        <v>30.583333333333332</v>
      </c>
      <c r="B463" s="51">
        <f t="shared" si="46"/>
        <v>844.6694504330893</v>
      </c>
      <c r="C463" s="51">
        <f t="shared" si="53"/>
        <v>845.0588520354321</v>
      </c>
      <c r="D463" s="81" t="str">
        <f t="shared" si="47"/>
        <v>NO VALIDO</v>
      </c>
      <c r="K463" s="3">
        <v>1835</v>
      </c>
      <c r="L463" s="72" t="str">
        <f t="shared" si="48"/>
        <v>NO VALIDO</v>
      </c>
      <c r="M463" s="65">
        <f t="shared" si="49"/>
        <v>-6168.476136793051</v>
      </c>
      <c r="N463" s="65">
        <f t="shared" si="50"/>
        <v>-9.735040058569666</v>
      </c>
      <c r="O463" s="65">
        <f t="shared" si="51"/>
        <v>-6178.211176851621</v>
      </c>
      <c r="P463" s="72">
        <f t="shared" si="52"/>
        <v>0</v>
      </c>
    </row>
    <row r="464" spans="1:16" ht="15" hidden="1" outlineLevel="1">
      <c r="A464" s="51">
        <f t="shared" si="45"/>
        <v>30.666666666666668</v>
      </c>
      <c r="B464" s="51">
        <f t="shared" si="46"/>
        <v>845.0754983679313</v>
      </c>
      <c r="C464" s="51">
        <f t="shared" si="53"/>
        <v>845.0588520354321</v>
      </c>
      <c r="D464" s="81" t="str">
        <f t="shared" si="47"/>
        <v>NO VALIDO</v>
      </c>
      <c r="K464" s="3">
        <v>1840</v>
      </c>
      <c r="L464" s="72" t="str">
        <f t="shared" si="48"/>
        <v>NO VALIDO</v>
      </c>
      <c r="M464" s="65">
        <f t="shared" si="49"/>
        <v>263.83676418598753</v>
      </c>
      <c r="N464" s="65">
        <f t="shared" si="50"/>
        <v>0.4161583124812296</v>
      </c>
      <c r="O464" s="65">
        <f t="shared" si="51"/>
        <v>264.25292249846876</v>
      </c>
      <c r="P464" s="72">
        <f t="shared" si="52"/>
        <v>0.052516566091756124</v>
      </c>
    </row>
    <row r="465" spans="1:16" ht="15" hidden="1" outlineLevel="1">
      <c r="A465" s="51">
        <f t="shared" si="45"/>
        <v>30.75</v>
      </c>
      <c r="B465" s="51">
        <f t="shared" si="46"/>
        <v>845.4804488745847</v>
      </c>
      <c r="C465" s="51">
        <f t="shared" si="53"/>
        <v>845.1113686015238</v>
      </c>
      <c r="D465" s="81" t="str">
        <f t="shared" si="47"/>
        <v>NO VALIDO</v>
      </c>
      <c r="K465" s="3">
        <v>1845</v>
      </c>
      <c r="L465" s="72" t="str">
        <f t="shared" si="48"/>
        <v>NO VALIDO</v>
      </c>
      <c r="M465" s="65">
        <f t="shared" si="49"/>
        <v>5853.344801789245</v>
      </c>
      <c r="N465" s="65">
        <f t="shared" si="50"/>
        <v>9.227006826520778</v>
      </c>
      <c r="O465" s="65">
        <f t="shared" si="51"/>
        <v>5862.571808615766</v>
      </c>
      <c r="P465" s="72">
        <f t="shared" si="52"/>
        <v>1.165104010747961</v>
      </c>
    </row>
    <row r="466" spans="1:16" ht="15" hidden="1" outlineLevel="1">
      <c r="A466" s="51">
        <f t="shared" si="45"/>
        <v>30.833333333333332</v>
      </c>
      <c r="B466" s="51">
        <f t="shared" si="46"/>
        <v>845.884307869115</v>
      </c>
      <c r="C466" s="51">
        <f t="shared" si="53"/>
        <v>846.2764726122718</v>
      </c>
      <c r="D466" s="81" t="str">
        <f t="shared" si="47"/>
        <v>NO VALIDO</v>
      </c>
      <c r="K466" s="3">
        <v>1850</v>
      </c>
      <c r="L466" s="72" t="str">
        <f t="shared" si="48"/>
        <v>NO VALIDO</v>
      </c>
      <c r="M466" s="65">
        <f t="shared" si="49"/>
        <v>-6232.545696511307</v>
      </c>
      <c r="N466" s="65">
        <f t="shared" si="50"/>
        <v>-9.804118578921361</v>
      </c>
      <c r="O466" s="65">
        <f t="shared" si="51"/>
        <v>-6242.349815090229</v>
      </c>
      <c r="P466" s="72">
        <f t="shared" si="52"/>
        <v>0</v>
      </c>
    </row>
    <row r="467" spans="1:16" ht="15" hidden="1" outlineLevel="1">
      <c r="A467" s="51">
        <f t="shared" si="45"/>
        <v>30.916666666666668</v>
      </c>
      <c r="B467" s="51">
        <f t="shared" si="46"/>
        <v>846.2870812198776</v>
      </c>
      <c r="C467" s="51">
        <f t="shared" si="53"/>
        <v>846.2764726122718</v>
      </c>
      <c r="D467" s="81" t="str">
        <f t="shared" si="47"/>
        <v>NO VALIDO</v>
      </c>
      <c r="K467" s="3">
        <v>1855</v>
      </c>
      <c r="L467" s="72" t="str">
        <f t="shared" si="48"/>
        <v>NO VALIDO</v>
      </c>
      <c r="M467" s="65">
        <f t="shared" si="49"/>
        <v>168.69015590296507</v>
      </c>
      <c r="N467" s="65">
        <f t="shared" si="50"/>
        <v>0.26521519014295336</v>
      </c>
      <c r="O467" s="65">
        <f t="shared" si="51"/>
        <v>168.95537109310803</v>
      </c>
      <c r="P467" s="72">
        <f t="shared" si="52"/>
        <v>0.03357751289437416</v>
      </c>
    </row>
    <row r="468" spans="1:16" ht="15" hidden="1" outlineLevel="1">
      <c r="A468" s="51">
        <f t="shared" si="45"/>
        <v>31</v>
      </c>
      <c r="B468" s="51">
        <f t="shared" si="46"/>
        <v>846.688774748029</v>
      </c>
      <c r="C468" s="51">
        <f t="shared" si="53"/>
        <v>846.3100501251662</v>
      </c>
      <c r="D468" s="81" t="str">
        <f t="shared" si="47"/>
        <v>NO VALIDO</v>
      </c>
      <c r="K468" s="3">
        <v>1860</v>
      </c>
      <c r="L468" s="72" t="str">
        <f t="shared" si="48"/>
        <v>NO VALIDO</v>
      </c>
      <c r="M468" s="65">
        <f t="shared" si="49"/>
        <v>6025.709891805018</v>
      </c>
      <c r="N468" s="65">
        <f t="shared" si="50"/>
        <v>9.468115571570479</v>
      </c>
      <c r="O468" s="65">
        <f t="shared" si="51"/>
        <v>6035.1780073765885</v>
      </c>
      <c r="P468" s="72">
        <f t="shared" si="52"/>
        <v>1.1994070744922118</v>
      </c>
    </row>
    <row r="469" spans="1:16" ht="15" hidden="1" outlineLevel="1">
      <c r="A469" s="51">
        <f t="shared" si="45"/>
        <v>31.083333333333332</v>
      </c>
      <c r="B469" s="51">
        <f t="shared" si="46"/>
        <v>847.0893942280323</v>
      </c>
      <c r="C469" s="51">
        <f t="shared" si="53"/>
        <v>847.5094571996584</v>
      </c>
      <c r="D469" s="81" t="str">
        <f t="shared" si="47"/>
        <v>NO VALIDO</v>
      </c>
      <c r="K469" s="3">
        <v>1865</v>
      </c>
      <c r="L469" s="72" t="str">
        <f t="shared" si="48"/>
        <v>NO VALIDO</v>
      </c>
      <c r="M469" s="65">
        <f t="shared" si="49"/>
        <v>-6697.763527719089</v>
      </c>
      <c r="N469" s="65">
        <f t="shared" si="50"/>
        <v>-10.50157429065166</v>
      </c>
      <c r="O469" s="65">
        <f t="shared" si="51"/>
        <v>-6708.265102009741</v>
      </c>
      <c r="P469" s="72">
        <f t="shared" si="52"/>
        <v>0</v>
      </c>
    </row>
    <row r="470" spans="1:16" ht="15" hidden="1" outlineLevel="1">
      <c r="A470" s="51">
        <f t="shared" si="45"/>
        <v>31.166666666666668</v>
      </c>
      <c r="B470" s="51">
        <f t="shared" si="46"/>
        <v>847.4889453881545</v>
      </c>
      <c r="C470" s="51">
        <f t="shared" si="53"/>
        <v>847.5094571996584</v>
      </c>
      <c r="D470" s="81" t="str">
        <f t="shared" si="47"/>
        <v>NO VALIDO</v>
      </c>
      <c r="K470" s="3">
        <v>1870</v>
      </c>
      <c r="L470" s="72" t="str">
        <f t="shared" si="48"/>
        <v>NO VALIDO</v>
      </c>
      <c r="M470" s="65">
        <f t="shared" si="49"/>
        <v>-327.22895492345214</v>
      </c>
      <c r="N470" s="65">
        <f t="shared" si="50"/>
        <v>-0.5127952875966457</v>
      </c>
      <c r="O470" s="65">
        <f t="shared" si="51"/>
        <v>-327.7417502110488</v>
      </c>
      <c r="P470" s="72">
        <f t="shared" si="52"/>
        <v>0</v>
      </c>
    </row>
    <row r="471" spans="1:16" ht="15" hidden="1" outlineLevel="1">
      <c r="A471" s="51">
        <f t="shared" si="45"/>
        <v>31.25</v>
      </c>
      <c r="B471" s="51">
        <f t="shared" si="46"/>
        <v>847.8874339109581</v>
      </c>
      <c r="C471" s="51">
        <f t="shared" si="53"/>
        <v>847.5094571996584</v>
      </c>
      <c r="D471" s="81" t="str">
        <f t="shared" si="47"/>
        <v>NO VALIDO</v>
      </c>
      <c r="K471" s="3">
        <v>1875</v>
      </c>
      <c r="L471" s="72" t="str">
        <f t="shared" si="48"/>
        <v>NO VALIDO</v>
      </c>
      <c r="M471" s="65">
        <f t="shared" si="49"/>
        <v>6033.154089818969</v>
      </c>
      <c r="N471" s="65">
        <f t="shared" si="50"/>
        <v>9.44941778249131</v>
      </c>
      <c r="O471" s="65">
        <f t="shared" si="51"/>
        <v>6042.60350760146</v>
      </c>
      <c r="P471" s="72">
        <f t="shared" si="52"/>
        <v>1.2008827886286415</v>
      </c>
    </row>
    <row r="472" spans="1:16" ht="15" hidden="1" outlineLevel="1">
      <c r="A472" s="51">
        <f t="shared" si="45"/>
        <v>31.333333333333332</v>
      </c>
      <c r="B472" s="51">
        <f t="shared" si="46"/>
        <v>848.2848654337864</v>
      </c>
      <c r="C472" s="51">
        <f t="shared" si="53"/>
        <v>848.710339988287</v>
      </c>
      <c r="D472" s="81" t="str">
        <f t="shared" si="47"/>
        <v>NO VALIDO</v>
      </c>
      <c r="K472" s="3">
        <v>1880</v>
      </c>
      <c r="L472" s="72" t="str">
        <f t="shared" si="48"/>
        <v>NO VALIDO</v>
      </c>
      <c r="M472" s="65">
        <f t="shared" si="49"/>
        <v>-6805.8396269706445</v>
      </c>
      <c r="N472" s="65">
        <f t="shared" si="50"/>
        <v>-10.636863862515611</v>
      </c>
      <c r="O472" s="65">
        <f t="shared" si="51"/>
        <v>-6816.47649083316</v>
      </c>
      <c r="P472" s="72">
        <f t="shared" si="52"/>
        <v>0</v>
      </c>
    </row>
    <row r="473" spans="1:16" ht="15" hidden="1" outlineLevel="1">
      <c r="A473" s="51">
        <f t="shared" si="45"/>
        <v>31.416666666666668</v>
      </c>
      <c r="B473" s="51">
        <f t="shared" si="46"/>
        <v>848.6812455492415</v>
      </c>
      <c r="C473" s="51">
        <f t="shared" si="53"/>
        <v>848.710339988287</v>
      </c>
      <c r="D473" s="81" t="str">
        <f t="shared" si="47"/>
        <v>NO VALIDO</v>
      </c>
      <c r="K473" s="3">
        <v>1885</v>
      </c>
      <c r="L473" s="72" t="str">
        <f t="shared" si="48"/>
        <v>NO VALIDO</v>
      </c>
      <c r="M473" s="65">
        <f t="shared" si="49"/>
        <v>-465.63789327198486</v>
      </c>
      <c r="N473" s="65">
        <f t="shared" si="50"/>
        <v>-0.7273609761398347</v>
      </c>
      <c r="O473" s="65">
        <f t="shared" si="51"/>
        <v>-466.3652542481247</v>
      </c>
      <c r="P473" s="72">
        <f t="shared" si="52"/>
        <v>0</v>
      </c>
    </row>
    <row r="474" spans="1:16" ht="15" hidden="1" outlineLevel="1">
      <c r="A474" s="51">
        <f t="shared" si="45"/>
        <v>31.5</v>
      </c>
      <c r="B474" s="51">
        <f t="shared" si="46"/>
        <v>849.0765798056572</v>
      </c>
      <c r="C474" s="51">
        <f t="shared" si="53"/>
        <v>848.710339988287</v>
      </c>
      <c r="D474" s="81" t="str">
        <f t="shared" si="47"/>
        <v>NO VALIDO</v>
      </c>
      <c r="K474" s="3">
        <v>1890</v>
      </c>
      <c r="L474" s="72" t="str">
        <f t="shared" si="48"/>
        <v>NO VALIDO</v>
      </c>
      <c r="M474" s="65">
        <f t="shared" si="49"/>
        <v>5864.533531620457</v>
      </c>
      <c r="N474" s="65">
        <f t="shared" si="50"/>
        <v>9.155995434252873</v>
      </c>
      <c r="O474" s="65">
        <f t="shared" si="51"/>
        <v>5873.68952705471</v>
      </c>
      <c r="P474" s="72">
        <f t="shared" si="52"/>
        <v>1.1673135015254634</v>
      </c>
    </row>
    <row r="475" spans="1:16" ht="15" hidden="1" outlineLevel="1">
      <c r="A475" s="51">
        <f t="shared" si="45"/>
        <v>31.583333333333332</v>
      </c>
      <c r="B475" s="51">
        <f t="shared" si="46"/>
        <v>849.470873707564</v>
      </c>
      <c r="C475" s="51">
        <f t="shared" si="53"/>
        <v>849.8776534898125</v>
      </c>
      <c r="D475" s="81" t="str">
        <f t="shared" si="47"/>
        <v>NO VALIDO</v>
      </c>
      <c r="K475" s="3">
        <v>1895</v>
      </c>
      <c r="L475" s="72" t="str">
        <f t="shared" si="48"/>
        <v>NO VALIDO</v>
      </c>
      <c r="M475" s="65">
        <f t="shared" si="49"/>
        <v>-6527.30233499744</v>
      </c>
      <c r="N475" s="65">
        <f t="shared" si="50"/>
        <v>-10.169494556211589</v>
      </c>
      <c r="O475" s="65">
        <f t="shared" si="51"/>
        <v>-6537.471829553651</v>
      </c>
      <c r="P475" s="72">
        <f t="shared" si="52"/>
        <v>0</v>
      </c>
    </row>
    <row r="476" spans="1:16" ht="15" hidden="1" outlineLevel="1">
      <c r="A476" s="51">
        <f t="shared" si="45"/>
        <v>31.666666666666668</v>
      </c>
      <c r="B476" s="51">
        <f t="shared" si="46"/>
        <v>849.8641327161503</v>
      </c>
      <c r="C476" s="51">
        <f t="shared" si="53"/>
        <v>849.8776534898125</v>
      </c>
      <c r="D476" s="81" t="str">
        <f t="shared" si="47"/>
        <v>NO VALIDO</v>
      </c>
      <c r="K476" s="3">
        <v>1900</v>
      </c>
      <c r="L476" s="72" t="str">
        <f t="shared" si="48"/>
        <v>NO VALIDO</v>
      </c>
      <c r="M476" s="65">
        <f t="shared" si="49"/>
        <v>-217.07213118301758</v>
      </c>
      <c r="N476" s="65">
        <f t="shared" si="50"/>
        <v>-0.33801934155519575</v>
      </c>
      <c r="O476" s="65">
        <f t="shared" si="51"/>
        <v>-217.41015052457277</v>
      </c>
      <c r="P476" s="72">
        <f t="shared" si="52"/>
        <v>0</v>
      </c>
    </row>
    <row r="477" spans="1:16" ht="15" hidden="1" outlineLevel="1">
      <c r="A477" s="51">
        <f t="shared" si="45"/>
        <v>31.75</v>
      </c>
      <c r="B477" s="51">
        <f t="shared" si="46"/>
        <v>850.2563622497145</v>
      </c>
      <c r="C477" s="51">
        <f t="shared" si="53"/>
        <v>849.8776534898125</v>
      </c>
      <c r="D477" s="81" t="str">
        <f t="shared" si="47"/>
        <v>NO VALIDO</v>
      </c>
      <c r="K477" s="3">
        <v>1905</v>
      </c>
      <c r="L477" s="72" t="str">
        <f t="shared" si="48"/>
        <v>NO VALIDO</v>
      </c>
      <c r="M477" s="65">
        <f t="shared" si="49"/>
        <v>6083.246648561814</v>
      </c>
      <c r="N477" s="65">
        <f t="shared" si="50"/>
        <v>9.467718997549923</v>
      </c>
      <c r="O477" s="65">
        <f t="shared" si="51"/>
        <v>6092.714367559364</v>
      </c>
      <c r="P477" s="72">
        <f t="shared" si="52"/>
        <v>1.210841619978593</v>
      </c>
    </row>
    <row r="478" spans="1:16" ht="15" hidden="1" outlineLevel="1">
      <c r="A478" s="51">
        <f t="shared" si="45"/>
        <v>31.833333333333332</v>
      </c>
      <c r="B478" s="51">
        <f t="shared" si="46"/>
        <v>850.647567684115</v>
      </c>
      <c r="C478" s="51">
        <f t="shared" si="53"/>
        <v>851.0884951097911</v>
      </c>
      <c r="D478" s="81" t="str">
        <f t="shared" si="47"/>
        <v>NO VALIDO</v>
      </c>
      <c r="K478" s="3">
        <v>1910</v>
      </c>
      <c r="L478" s="72" t="str">
        <f t="shared" si="48"/>
        <v>NO VALIDO</v>
      </c>
      <c r="M478" s="65">
        <f t="shared" si="49"/>
        <v>-7097.8388929678895</v>
      </c>
      <c r="N478" s="65">
        <f t="shared" si="50"/>
        <v>-11.02318564190341</v>
      </c>
      <c r="O478" s="65">
        <f t="shared" si="51"/>
        <v>-7108.862078609793</v>
      </c>
      <c r="P478" s="72">
        <f t="shared" si="52"/>
        <v>0</v>
      </c>
    </row>
    <row r="479" spans="1:16" ht="15" hidden="1" outlineLevel="1">
      <c r="A479" s="51">
        <f t="shared" si="45"/>
        <v>31.916666666666668</v>
      </c>
      <c r="B479" s="51">
        <f t="shared" si="46"/>
        <v>851.0377543532103</v>
      </c>
      <c r="C479" s="51">
        <f t="shared" si="53"/>
        <v>851.0884951097911</v>
      </c>
      <c r="D479" s="81" t="str">
        <f t="shared" si="47"/>
        <v>NO VALIDO</v>
      </c>
      <c r="K479" s="3">
        <v>1915</v>
      </c>
      <c r="L479" s="72" t="str">
        <f t="shared" si="48"/>
        <v>NO VALIDO</v>
      </c>
      <c r="M479" s="65">
        <f t="shared" si="49"/>
        <v>-817.2258508296607</v>
      </c>
      <c r="N479" s="65">
        <f t="shared" si="50"/>
        <v>-1.2685189145202003</v>
      </c>
      <c r="O479" s="65">
        <f t="shared" si="51"/>
        <v>-818.4943697441809</v>
      </c>
      <c r="P479" s="72">
        <f t="shared" si="52"/>
        <v>0</v>
      </c>
    </row>
    <row r="480" spans="1:16" ht="15" hidden="1" outlineLevel="1">
      <c r="A480" s="51">
        <f aca="true" t="shared" si="54" ref="A480:A543">K480/60</f>
        <v>32</v>
      </c>
      <c r="B480" s="51">
        <f aca="true" t="shared" si="55" ref="B480:B543">20+345*(LOG(8*A480+1))</f>
        <v>851.4269275492967</v>
      </c>
      <c r="C480" s="51">
        <f t="shared" si="53"/>
        <v>851.0884951097911</v>
      </c>
      <c r="D480" s="81" t="str">
        <f aca="true" t="shared" si="56" ref="D480:D543">IF(C480&lt;$E$38,"VALIDO","NO VALIDO")</f>
        <v>NO VALIDO</v>
      </c>
      <c r="K480" s="3">
        <v>1920</v>
      </c>
      <c r="L480" s="72" t="str">
        <f aca="true" t="shared" si="57" ref="L480:L543">IF(C480&lt;$E$38,C480,"NO VALIDO")</f>
        <v>NO VALIDO</v>
      </c>
      <c r="M480" s="65">
        <f aca="true" t="shared" si="58" ref="M480:M543">$D$92*$E$92*$F$92*$G$92*((B480+273)^4-(C480+273)^4)</f>
        <v>5453.592379500927</v>
      </c>
      <c r="N480" s="65">
        <f aca="true" t="shared" si="59" ref="N480:N543">$H$92*(B480-C480)</f>
        <v>8.460810987639888</v>
      </c>
      <c r="O480" s="65">
        <f aca="true" t="shared" si="60" ref="O480:O543">M480+N480</f>
        <v>5462.0531904885665</v>
      </c>
      <c r="P480" s="72">
        <f aca="true" t="shared" si="61" ref="P480:P543">IF(O480&gt;0,$B$94*O480*5,0)</f>
        <v>1.0855065467691938</v>
      </c>
    </row>
    <row r="481" spans="1:16" ht="15" hidden="1" outlineLevel="1">
      <c r="A481" s="51">
        <f t="shared" si="54"/>
        <v>32.083333333333336</v>
      </c>
      <c r="B481" s="51">
        <f t="shared" si="55"/>
        <v>851.8150925235385</v>
      </c>
      <c r="C481" s="51">
        <f aca="true" t="shared" si="62" ref="C481:C544">C480+P480</f>
        <v>852.1740016565603</v>
      </c>
      <c r="D481" s="81" t="str">
        <f t="shared" si="56"/>
        <v>NO VALIDO</v>
      </c>
      <c r="K481" s="3">
        <v>1925</v>
      </c>
      <c r="L481" s="72" t="str">
        <f t="shared" si="57"/>
        <v>NO VALIDO</v>
      </c>
      <c r="M481" s="65">
        <f t="shared" si="58"/>
        <v>-5794.938451065202</v>
      </c>
      <c r="N481" s="65">
        <f t="shared" si="59"/>
        <v>-8.972728325545631</v>
      </c>
      <c r="O481" s="65">
        <f t="shared" si="60"/>
        <v>-5803.911179390747</v>
      </c>
      <c r="P481" s="72">
        <f t="shared" si="61"/>
        <v>0</v>
      </c>
    </row>
    <row r="482" spans="1:16" ht="15" hidden="1" outlineLevel="1">
      <c r="A482" s="51">
        <f t="shared" si="54"/>
        <v>32.166666666666664</v>
      </c>
      <c r="B482" s="51">
        <f t="shared" si="55"/>
        <v>852.2022544863936</v>
      </c>
      <c r="C482" s="51">
        <f t="shared" si="62"/>
        <v>852.1740016565603</v>
      </c>
      <c r="D482" s="81" t="str">
        <f t="shared" si="56"/>
        <v>NO VALIDO</v>
      </c>
      <c r="K482" s="3">
        <v>1930</v>
      </c>
      <c r="L482" s="72" t="str">
        <f t="shared" si="57"/>
        <v>NO VALIDO</v>
      </c>
      <c r="M482" s="65">
        <f t="shared" si="58"/>
        <v>456.4050405145752</v>
      </c>
      <c r="N482" s="65">
        <f t="shared" si="59"/>
        <v>0.7063207458315901</v>
      </c>
      <c r="O482" s="65">
        <f t="shared" si="60"/>
        <v>457.1113612604068</v>
      </c>
      <c r="P482" s="72">
        <f t="shared" si="61"/>
        <v>0.09084447879687638</v>
      </c>
    </row>
    <row r="483" spans="1:16" ht="15" hidden="1" outlineLevel="1">
      <c r="A483" s="51">
        <f t="shared" si="54"/>
        <v>32.25</v>
      </c>
      <c r="B483" s="51">
        <f t="shared" si="55"/>
        <v>852.5884186080319</v>
      </c>
      <c r="C483" s="51">
        <f t="shared" si="62"/>
        <v>852.2648461353572</v>
      </c>
      <c r="D483" s="81" t="str">
        <f t="shared" si="56"/>
        <v>NO VALIDO</v>
      </c>
      <c r="K483" s="3">
        <v>1935</v>
      </c>
      <c r="L483" s="72" t="str">
        <f t="shared" si="57"/>
        <v>NO VALIDO</v>
      </c>
      <c r="M483" s="65">
        <f t="shared" si="58"/>
        <v>5230.415567200374</v>
      </c>
      <c r="N483" s="65">
        <f t="shared" si="59"/>
        <v>8.089311816868872</v>
      </c>
      <c r="O483" s="65">
        <f t="shared" si="60"/>
        <v>5238.504879017243</v>
      </c>
      <c r="P483" s="72">
        <f t="shared" si="61"/>
        <v>1.0410794518364888</v>
      </c>
    </row>
    <row r="484" spans="1:16" ht="15" hidden="1" outlineLevel="1">
      <c r="A484" s="51">
        <f t="shared" si="54"/>
        <v>32.333333333333336</v>
      </c>
      <c r="B484" s="51">
        <f t="shared" si="55"/>
        <v>852.9735900187512</v>
      </c>
      <c r="C484" s="51">
        <f t="shared" si="62"/>
        <v>853.3059255871937</v>
      </c>
      <c r="D484" s="81" t="str">
        <f t="shared" si="56"/>
        <v>NO VALIDO</v>
      </c>
      <c r="K484" s="3">
        <v>1940</v>
      </c>
      <c r="L484" s="72" t="str">
        <f t="shared" si="57"/>
        <v>NO VALIDO</v>
      </c>
      <c r="M484" s="65">
        <f t="shared" si="58"/>
        <v>-5382.2858891931955</v>
      </c>
      <c r="N484" s="65">
        <f t="shared" si="59"/>
        <v>-8.308389211060785</v>
      </c>
      <c r="O484" s="65">
        <f t="shared" si="60"/>
        <v>-5390.594278404256</v>
      </c>
      <c r="P484" s="72">
        <f t="shared" si="61"/>
        <v>0</v>
      </c>
    </row>
    <row r="485" spans="1:16" ht="15" hidden="1" outlineLevel="1">
      <c r="A485" s="51">
        <f t="shared" si="54"/>
        <v>32.416666666666664</v>
      </c>
      <c r="B485" s="51">
        <f t="shared" si="55"/>
        <v>853.357773809385</v>
      </c>
      <c r="C485" s="51">
        <f t="shared" si="62"/>
        <v>853.3059255871937</v>
      </c>
      <c r="D485" s="81" t="str">
        <f t="shared" si="56"/>
        <v>NO VALIDO</v>
      </c>
      <c r="K485" s="3">
        <v>1945</v>
      </c>
      <c r="L485" s="72" t="str">
        <f t="shared" si="57"/>
        <v>NO VALIDO</v>
      </c>
      <c r="M485" s="65">
        <f t="shared" si="58"/>
        <v>840.1290835275659</v>
      </c>
      <c r="N485" s="65">
        <f t="shared" si="59"/>
        <v>1.2962055547831142</v>
      </c>
      <c r="O485" s="65">
        <f t="shared" si="60"/>
        <v>841.425289082349</v>
      </c>
      <c r="P485" s="72">
        <f t="shared" si="61"/>
        <v>0.1672214876095618</v>
      </c>
    </row>
    <row r="486" spans="1:16" ht="15" hidden="1" outlineLevel="1">
      <c r="A486" s="51">
        <f t="shared" si="54"/>
        <v>32.5</v>
      </c>
      <c r="B486" s="51">
        <f t="shared" si="55"/>
        <v>853.7409750317069</v>
      </c>
      <c r="C486" s="51">
        <f t="shared" si="62"/>
        <v>853.4731470748033</v>
      </c>
      <c r="D486" s="81" t="str">
        <f t="shared" si="56"/>
        <v>NO VALIDO</v>
      </c>
      <c r="K486" s="3">
        <v>1950</v>
      </c>
      <c r="L486" s="72" t="str">
        <f t="shared" si="57"/>
        <v>NO VALIDO</v>
      </c>
      <c r="M486" s="65">
        <f t="shared" si="58"/>
        <v>4342.965462530959</v>
      </c>
      <c r="N486" s="65">
        <f t="shared" si="59"/>
        <v>6.695698922590054</v>
      </c>
      <c r="O486" s="65">
        <f t="shared" si="60"/>
        <v>4349.661161453549</v>
      </c>
      <c r="P486" s="72">
        <f t="shared" si="61"/>
        <v>0.8644342159112494</v>
      </c>
    </row>
    <row r="487" spans="1:16" ht="15" hidden="1" outlineLevel="1">
      <c r="A487" s="51">
        <f t="shared" si="54"/>
        <v>32.583333333333336</v>
      </c>
      <c r="B487" s="51">
        <f t="shared" si="55"/>
        <v>854.1231986988286</v>
      </c>
      <c r="C487" s="51">
        <f t="shared" si="62"/>
        <v>854.3375812907145</v>
      </c>
      <c r="D487" s="81" t="str">
        <f t="shared" si="56"/>
        <v>NO VALIDO</v>
      </c>
      <c r="K487" s="3">
        <v>1955</v>
      </c>
      <c r="L487" s="72" t="str">
        <f t="shared" si="57"/>
        <v>NO VALIDO</v>
      </c>
      <c r="M487" s="65">
        <f t="shared" si="58"/>
        <v>-3482.09521271265</v>
      </c>
      <c r="N487" s="65">
        <f t="shared" si="59"/>
        <v>-5.359564797149119</v>
      </c>
      <c r="O487" s="65">
        <f t="shared" si="60"/>
        <v>-3487.4547775097994</v>
      </c>
      <c r="P487" s="72">
        <f t="shared" si="61"/>
        <v>0</v>
      </c>
    </row>
    <row r="488" spans="1:16" ht="15" hidden="1" outlineLevel="1">
      <c r="A488" s="51">
        <f t="shared" si="54"/>
        <v>32.666666666666664</v>
      </c>
      <c r="B488" s="51">
        <f t="shared" si="55"/>
        <v>854.5044497855938</v>
      </c>
      <c r="C488" s="51">
        <f t="shared" si="62"/>
        <v>854.3375812907145</v>
      </c>
      <c r="D488" s="81" t="str">
        <f t="shared" si="56"/>
        <v>NO VALIDO</v>
      </c>
      <c r="K488" s="3">
        <v>1960</v>
      </c>
      <c r="L488" s="72" t="str">
        <f t="shared" si="57"/>
        <v>NO VALIDO</v>
      </c>
      <c r="M488" s="65">
        <f t="shared" si="58"/>
        <v>2711.7258651616003</v>
      </c>
      <c r="N488" s="65">
        <f t="shared" si="59"/>
        <v>4.171712371982039</v>
      </c>
      <c r="O488" s="65">
        <f t="shared" si="60"/>
        <v>2715.897577533582</v>
      </c>
      <c r="P488" s="72">
        <f t="shared" si="61"/>
        <v>0.5397465930762192</v>
      </c>
    </row>
    <row r="489" spans="1:16" ht="15" hidden="1" outlineLevel="1">
      <c r="A489" s="51">
        <f t="shared" si="54"/>
        <v>32.75</v>
      </c>
      <c r="B489" s="51">
        <f t="shared" si="55"/>
        <v>854.8847332289665</v>
      </c>
      <c r="C489" s="51">
        <f t="shared" si="62"/>
        <v>854.8773278837907</v>
      </c>
      <c r="D489" s="81" t="str">
        <f t="shared" si="56"/>
        <v>NO VALIDO</v>
      </c>
      <c r="K489" s="3">
        <v>1965</v>
      </c>
      <c r="L489" s="72" t="str">
        <f t="shared" si="57"/>
        <v>NO VALIDO</v>
      </c>
      <c r="M489" s="65">
        <f t="shared" si="58"/>
        <v>120.48923264388793</v>
      </c>
      <c r="N489" s="65">
        <f t="shared" si="59"/>
        <v>0.18513362939529543</v>
      </c>
      <c r="O489" s="65">
        <f t="shared" si="60"/>
        <v>120.67436627328323</v>
      </c>
      <c r="P489" s="72">
        <f t="shared" si="61"/>
        <v>0.023982339616351406</v>
      </c>
    </row>
    <row r="490" spans="1:16" ht="15" hidden="1" outlineLevel="1">
      <c r="A490" s="51">
        <f t="shared" si="54"/>
        <v>32.833333333333336</v>
      </c>
      <c r="B490" s="51">
        <f t="shared" si="55"/>
        <v>855.2640539284149</v>
      </c>
      <c r="C490" s="51">
        <f t="shared" si="62"/>
        <v>854.9013102234071</v>
      </c>
      <c r="D490" s="81" t="str">
        <f t="shared" si="56"/>
        <v>NO VALIDO</v>
      </c>
      <c r="K490" s="3">
        <v>1970</v>
      </c>
      <c r="L490" s="72" t="str">
        <f t="shared" si="57"/>
        <v>NO VALIDO</v>
      </c>
      <c r="M490" s="65">
        <f t="shared" si="58"/>
        <v>5905.215441421842</v>
      </c>
      <c r="N490" s="65">
        <f t="shared" si="59"/>
        <v>9.068592625195038</v>
      </c>
      <c r="O490" s="65">
        <f t="shared" si="60"/>
        <v>5914.2840340470375</v>
      </c>
      <c r="P490" s="72">
        <f t="shared" si="61"/>
        <v>1.1753810910501814</v>
      </c>
    </row>
    <row r="491" spans="1:16" ht="15" hidden="1" outlineLevel="1">
      <c r="A491" s="51">
        <f t="shared" si="54"/>
        <v>32.916666666666664</v>
      </c>
      <c r="B491" s="51">
        <f t="shared" si="55"/>
        <v>855.6424167462898</v>
      </c>
      <c r="C491" s="51">
        <f t="shared" si="62"/>
        <v>856.0766913144573</v>
      </c>
      <c r="D491" s="81" t="str">
        <f t="shared" si="56"/>
        <v>NO VALIDO</v>
      </c>
      <c r="K491" s="3">
        <v>1975</v>
      </c>
      <c r="L491" s="72" t="str">
        <f t="shared" si="57"/>
        <v>NO VALIDO</v>
      </c>
      <c r="M491" s="65">
        <f t="shared" si="58"/>
        <v>-7084.304282954806</v>
      </c>
      <c r="N491" s="65">
        <f t="shared" si="59"/>
        <v>-10.85686420418881</v>
      </c>
      <c r="O491" s="65">
        <f t="shared" si="60"/>
        <v>-7095.161147158995</v>
      </c>
      <c r="P491" s="72">
        <f t="shared" si="61"/>
        <v>0</v>
      </c>
    </row>
    <row r="492" spans="1:16" ht="15" hidden="1" outlineLevel="1">
      <c r="A492" s="51">
        <f t="shared" si="54"/>
        <v>33</v>
      </c>
      <c r="B492" s="51">
        <f t="shared" si="55"/>
        <v>856.0198265081988</v>
      </c>
      <c r="C492" s="51">
        <f t="shared" si="62"/>
        <v>856.0766913144573</v>
      </c>
      <c r="D492" s="81" t="str">
        <f t="shared" si="56"/>
        <v>NO VALIDO</v>
      </c>
      <c r="K492" s="3">
        <v>1980</v>
      </c>
      <c r="L492" s="72" t="str">
        <f t="shared" si="57"/>
        <v>NO VALIDO</v>
      </c>
      <c r="M492" s="65">
        <f t="shared" si="58"/>
        <v>-928.0986367782568</v>
      </c>
      <c r="N492" s="65">
        <f t="shared" si="59"/>
        <v>-1.4216201564636322</v>
      </c>
      <c r="O492" s="65">
        <f t="shared" si="60"/>
        <v>-929.5202569347205</v>
      </c>
      <c r="P492" s="72">
        <f t="shared" si="61"/>
        <v>0</v>
      </c>
    </row>
    <row r="493" spans="1:16" ht="15" hidden="1" outlineLevel="1">
      <c r="A493" s="51">
        <f t="shared" si="54"/>
        <v>33.083333333333336</v>
      </c>
      <c r="B493" s="51">
        <f t="shared" si="55"/>
        <v>856.3962880033753</v>
      </c>
      <c r="C493" s="51">
        <f t="shared" si="62"/>
        <v>856.0766913144573</v>
      </c>
      <c r="D493" s="81" t="str">
        <f t="shared" si="56"/>
        <v>NO VALIDO</v>
      </c>
      <c r="K493" s="3">
        <v>1985</v>
      </c>
      <c r="L493" s="72" t="str">
        <f t="shared" si="57"/>
        <v>NO VALIDO</v>
      </c>
      <c r="M493" s="65">
        <f t="shared" si="58"/>
        <v>5218.792678805944</v>
      </c>
      <c r="N493" s="65">
        <f t="shared" si="59"/>
        <v>7.989917222948861</v>
      </c>
      <c r="O493" s="65">
        <f t="shared" si="60"/>
        <v>5226.782596028893</v>
      </c>
      <c r="P493" s="72">
        <f t="shared" si="61"/>
        <v>1.0387498123249046</v>
      </c>
    </row>
    <row r="494" spans="1:16" ht="15" hidden="1" outlineLevel="1">
      <c r="A494" s="51">
        <f t="shared" si="54"/>
        <v>33.166666666666664</v>
      </c>
      <c r="B494" s="51">
        <f t="shared" si="55"/>
        <v>856.7718059850436</v>
      </c>
      <c r="C494" s="51">
        <f t="shared" si="62"/>
        <v>857.1154411267822</v>
      </c>
      <c r="D494" s="81" t="str">
        <f t="shared" si="56"/>
        <v>NO VALIDO</v>
      </c>
      <c r="K494" s="3">
        <v>1990</v>
      </c>
      <c r="L494" s="72" t="str">
        <f t="shared" si="57"/>
        <v>NO VALIDO</v>
      </c>
      <c r="M494" s="65">
        <f t="shared" si="58"/>
        <v>-5621.8721146728885</v>
      </c>
      <c r="N494" s="65">
        <f t="shared" si="59"/>
        <v>-8.590878543466829</v>
      </c>
      <c r="O494" s="65">
        <f t="shared" si="60"/>
        <v>-5630.462993216355</v>
      </c>
      <c r="P494" s="72">
        <f t="shared" si="61"/>
        <v>0</v>
      </c>
    </row>
    <row r="495" spans="1:16" ht="15" hidden="1" outlineLevel="1">
      <c r="A495" s="51">
        <f t="shared" si="54"/>
        <v>33.25</v>
      </c>
      <c r="B495" s="51">
        <f t="shared" si="55"/>
        <v>857.1463851707786</v>
      </c>
      <c r="C495" s="51">
        <f t="shared" si="62"/>
        <v>857.1154411267822</v>
      </c>
      <c r="D495" s="81" t="str">
        <f t="shared" si="56"/>
        <v>NO VALIDO</v>
      </c>
      <c r="K495" s="3">
        <v>1995</v>
      </c>
      <c r="L495" s="72" t="str">
        <f t="shared" si="57"/>
        <v>NO VALIDO</v>
      </c>
      <c r="M495" s="65">
        <f t="shared" si="58"/>
        <v>506.4964296683423</v>
      </c>
      <c r="N495" s="65">
        <f t="shared" si="59"/>
        <v>0.7736010999082055</v>
      </c>
      <c r="O495" s="65">
        <f t="shared" si="60"/>
        <v>507.2700307682505</v>
      </c>
      <c r="P495" s="72">
        <f t="shared" si="61"/>
        <v>0.10081281162505348</v>
      </c>
    </row>
    <row r="496" spans="1:16" ht="15" hidden="1" outlineLevel="1">
      <c r="A496" s="51">
        <f t="shared" si="54"/>
        <v>33.333333333333336</v>
      </c>
      <c r="B496" s="51">
        <f t="shared" si="55"/>
        <v>857.5200302428615</v>
      </c>
      <c r="C496" s="51">
        <f t="shared" si="62"/>
        <v>857.2162539384072</v>
      </c>
      <c r="D496" s="81" t="str">
        <f t="shared" si="56"/>
        <v>NO VALIDO</v>
      </c>
      <c r="K496" s="3">
        <v>2000</v>
      </c>
      <c r="L496" s="72" t="str">
        <f t="shared" si="57"/>
        <v>NO VALIDO</v>
      </c>
      <c r="M496" s="65">
        <f t="shared" si="58"/>
        <v>4975.384901166837</v>
      </c>
      <c r="N496" s="65">
        <f t="shared" si="59"/>
        <v>7.594407611355791</v>
      </c>
      <c r="O496" s="65">
        <f t="shared" si="60"/>
        <v>4982.979308778193</v>
      </c>
      <c r="P496" s="72">
        <f t="shared" si="61"/>
        <v>0.9902973247337297</v>
      </c>
    </row>
    <row r="497" spans="1:16" ht="15" hidden="1" outlineLevel="1">
      <c r="A497" s="51">
        <f t="shared" si="54"/>
        <v>33.416666666666664</v>
      </c>
      <c r="B497" s="51">
        <f t="shared" si="55"/>
        <v>857.8927458486311</v>
      </c>
      <c r="C497" s="51">
        <f t="shared" si="62"/>
        <v>858.206551263141</v>
      </c>
      <c r="D497" s="81" t="str">
        <f t="shared" si="56"/>
        <v>NO VALIDO</v>
      </c>
      <c r="K497" s="3">
        <v>2005</v>
      </c>
      <c r="L497" s="72" t="str">
        <f t="shared" si="57"/>
        <v>NO VALIDO</v>
      </c>
      <c r="M497" s="65">
        <f t="shared" si="58"/>
        <v>-5148.947967531262</v>
      </c>
      <c r="N497" s="65">
        <f t="shared" si="59"/>
        <v>-7.845135362748579</v>
      </c>
      <c r="O497" s="65">
        <f t="shared" si="60"/>
        <v>-5156.793102894011</v>
      </c>
      <c r="P497" s="72">
        <f t="shared" si="61"/>
        <v>0</v>
      </c>
    </row>
    <row r="498" spans="1:16" ht="15" hidden="1" outlineLevel="1">
      <c r="A498" s="51">
        <f t="shared" si="54"/>
        <v>33.5</v>
      </c>
      <c r="B498" s="51">
        <f t="shared" si="55"/>
        <v>858.2645366008308</v>
      </c>
      <c r="C498" s="51">
        <f t="shared" si="62"/>
        <v>858.206551263141</v>
      </c>
      <c r="D498" s="81" t="str">
        <f t="shared" si="56"/>
        <v>NO VALIDO</v>
      </c>
      <c r="K498" s="3">
        <v>2010</v>
      </c>
      <c r="L498" s="72" t="str">
        <f t="shared" si="57"/>
        <v>NO VALIDO</v>
      </c>
      <c r="M498" s="65">
        <f t="shared" si="58"/>
        <v>951.8979088196741</v>
      </c>
      <c r="N498" s="65">
        <f t="shared" si="59"/>
        <v>1.4496334422432255</v>
      </c>
      <c r="O498" s="65">
        <f t="shared" si="60"/>
        <v>953.3475422619173</v>
      </c>
      <c r="P498" s="72">
        <f t="shared" si="61"/>
        <v>0.1894644673680056</v>
      </c>
    </row>
    <row r="499" spans="1:16" ht="15" hidden="1" outlineLevel="1">
      <c r="A499" s="51">
        <f t="shared" si="54"/>
        <v>33.583333333333336</v>
      </c>
      <c r="B499" s="51">
        <f t="shared" si="55"/>
        <v>858.6354070779505</v>
      </c>
      <c r="C499" s="51">
        <f t="shared" si="62"/>
        <v>858.396015730509</v>
      </c>
      <c r="D499" s="81" t="str">
        <f t="shared" si="56"/>
        <v>NO VALIDO</v>
      </c>
      <c r="K499" s="3">
        <v>2015</v>
      </c>
      <c r="L499" s="72" t="str">
        <f t="shared" si="57"/>
        <v>NO VALIDO</v>
      </c>
      <c r="M499" s="65">
        <f t="shared" si="58"/>
        <v>3932.8127984769103</v>
      </c>
      <c r="N499" s="65">
        <f t="shared" si="59"/>
        <v>5.984783686037076</v>
      </c>
      <c r="O499" s="65">
        <f t="shared" si="60"/>
        <v>3938.7975821629475</v>
      </c>
      <c r="P499" s="72">
        <f t="shared" si="61"/>
        <v>0.7827808358369558</v>
      </c>
    </row>
    <row r="500" spans="1:16" ht="15" hidden="1" outlineLevel="1">
      <c r="A500" s="51">
        <f t="shared" si="54"/>
        <v>33.666666666666664</v>
      </c>
      <c r="B500" s="51">
        <f t="shared" si="55"/>
        <v>859.0053618245652</v>
      </c>
      <c r="C500" s="51">
        <f t="shared" si="62"/>
        <v>859.178796566346</v>
      </c>
      <c r="D500" s="81" t="str">
        <f t="shared" si="56"/>
        <v>NO VALIDO</v>
      </c>
      <c r="K500" s="3">
        <v>2020</v>
      </c>
      <c r="L500" s="72" t="str">
        <f t="shared" si="57"/>
        <v>NO VALIDO</v>
      </c>
      <c r="M500" s="65">
        <f t="shared" si="58"/>
        <v>-2853.608635711615</v>
      </c>
      <c r="N500" s="65">
        <f t="shared" si="59"/>
        <v>-4.335868544521304</v>
      </c>
      <c r="O500" s="65">
        <f t="shared" si="60"/>
        <v>-2857.9445042561365</v>
      </c>
      <c r="P500" s="72">
        <f t="shared" si="61"/>
        <v>0</v>
      </c>
    </row>
    <row r="501" spans="1:16" ht="15" hidden="1" outlineLevel="1">
      <c r="A501" s="51">
        <f t="shared" si="54"/>
        <v>33.75</v>
      </c>
      <c r="B501" s="51">
        <f t="shared" si="55"/>
        <v>859.37440535167</v>
      </c>
      <c r="C501" s="51">
        <f t="shared" si="62"/>
        <v>859.178796566346</v>
      </c>
      <c r="D501" s="81" t="str">
        <f t="shared" si="56"/>
        <v>NO VALIDO</v>
      </c>
      <c r="K501" s="3">
        <v>2025</v>
      </c>
      <c r="L501" s="72" t="str">
        <f t="shared" si="57"/>
        <v>NO VALIDO</v>
      </c>
      <c r="M501" s="65">
        <f t="shared" si="58"/>
        <v>3220.0232799373243</v>
      </c>
      <c r="N501" s="65">
        <f t="shared" si="59"/>
        <v>4.890219633099946</v>
      </c>
      <c r="O501" s="65">
        <f t="shared" si="60"/>
        <v>3224.9134995704244</v>
      </c>
      <c r="P501" s="72">
        <f t="shared" si="61"/>
        <v>0.6409063761304972</v>
      </c>
    </row>
    <row r="502" spans="1:16" ht="15" hidden="1" outlineLevel="1">
      <c r="A502" s="51">
        <f t="shared" si="54"/>
        <v>33.833333333333336</v>
      </c>
      <c r="B502" s="51">
        <f t="shared" si="55"/>
        <v>859.7425421370084</v>
      </c>
      <c r="C502" s="51">
        <f t="shared" si="62"/>
        <v>859.8197029424765</v>
      </c>
      <c r="D502" s="81" t="str">
        <f t="shared" si="56"/>
        <v>NO VALIDO</v>
      </c>
      <c r="K502" s="3">
        <v>2030</v>
      </c>
      <c r="L502" s="72" t="str">
        <f t="shared" si="57"/>
        <v>NO VALIDO</v>
      </c>
      <c r="M502" s="65">
        <f t="shared" si="58"/>
        <v>-1271.8849154784302</v>
      </c>
      <c r="N502" s="65">
        <f t="shared" si="59"/>
        <v>-1.9290201367027748</v>
      </c>
      <c r="O502" s="65">
        <f t="shared" si="60"/>
        <v>-1273.813935615133</v>
      </c>
      <c r="P502" s="72">
        <f t="shared" si="61"/>
        <v>0</v>
      </c>
    </row>
    <row r="503" spans="1:16" ht="15" hidden="1" outlineLevel="1">
      <c r="A503" s="51">
        <f t="shared" si="54"/>
        <v>33.916666666666664</v>
      </c>
      <c r="B503" s="51">
        <f t="shared" si="55"/>
        <v>860.1097766253997</v>
      </c>
      <c r="C503" s="51">
        <f t="shared" si="62"/>
        <v>859.8197029424765</v>
      </c>
      <c r="D503" s="81" t="str">
        <f t="shared" si="56"/>
        <v>NO VALIDO</v>
      </c>
      <c r="K503" s="3">
        <v>2035</v>
      </c>
      <c r="L503" s="72" t="str">
        <f t="shared" si="57"/>
        <v>NO VALIDO</v>
      </c>
      <c r="M503" s="65">
        <f t="shared" si="58"/>
        <v>4783.77310107375</v>
      </c>
      <c r="N503" s="65">
        <f t="shared" si="59"/>
        <v>7.251842073080184</v>
      </c>
      <c r="O503" s="65">
        <f t="shared" si="60"/>
        <v>4791.02494314683</v>
      </c>
      <c r="P503" s="72">
        <f t="shared" si="61"/>
        <v>0.9521490838970025</v>
      </c>
    </row>
    <row r="504" spans="1:16" ht="15" hidden="1" outlineLevel="1">
      <c r="A504" s="51">
        <f t="shared" si="54"/>
        <v>34</v>
      </c>
      <c r="B504" s="51">
        <f t="shared" si="55"/>
        <v>860.4761132290608</v>
      </c>
      <c r="C504" s="51">
        <f t="shared" si="62"/>
        <v>860.7718520263735</v>
      </c>
      <c r="D504" s="81" t="str">
        <f t="shared" si="56"/>
        <v>NO VALIDO</v>
      </c>
      <c r="K504" s="3">
        <v>2040</v>
      </c>
      <c r="L504" s="72" t="str">
        <f t="shared" si="57"/>
        <v>NO VALIDO</v>
      </c>
      <c r="M504" s="65">
        <f t="shared" si="58"/>
        <v>-4885.718490139076</v>
      </c>
      <c r="N504" s="65">
        <f t="shared" si="59"/>
        <v>-7.393469932816288</v>
      </c>
      <c r="O504" s="65">
        <f t="shared" si="60"/>
        <v>-4893.111960071892</v>
      </c>
      <c r="P504" s="72">
        <f t="shared" si="61"/>
        <v>0</v>
      </c>
    </row>
    <row r="505" spans="1:16" ht="15" hidden="1" outlineLevel="1">
      <c r="A505" s="51">
        <f t="shared" si="54"/>
        <v>34.083333333333336</v>
      </c>
      <c r="B505" s="51">
        <f t="shared" si="55"/>
        <v>860.8415563279236</v>
      </c>
      <c r="C505" s="51">
        <f t="shared" si="62"/>
        <v>860.7718520263735</v>
      </c>
      <c r="D505" s="81" t="str">
        <f t="shared" si="56"/>
        <v>NO VALIDO</v>
      </c>
      <c r="K505" s="3">
        <v>2045</v>
      </c>
      <c r="L505" s="72" t="str">
        <f t="shared" si="57"/>
        <v>NO VALIDO</v>
      </c>
      <c r="M505" s="65">
        <f t="shared" si="58"/>
        <v>1152.0987269208508</v>
      </c>
      <c r="N505" s="65">
        <f t="shared" si="59"/>
        <v>1.7426075387533047</v>
      </c>
      <c r="O505" s="65">
        <f t="shared" si="60"/>
        <v>1153.8413344596042</v>
      </c>
      <c r="P505" s="72">
        <f t="shared" si="61"/>
        <v>0.22930979959511713</v>
      </c>
    </row>
    <row r="506" spans="1:16" ht="15" hidden="1" outlineLevel="1">
      <c r="A506" s="51">
        <f t="shared" si="54"/>
        <v>34.166666666666664</v>
      </c>
      <c r="B506" s="51">
        <f t="shared" si="55"/>
        <v>861.2061102699495</v>
      </c>
      <c r="C506" s="51">
        <f t="shared" si="62"/>
        <v>861.0011618259687</v>
      </c>
      <c r="D506" s="81" t="str">
        <f t="shared" si="56"/>
        <v>NO VALIDO</v>
      </c>
      <c r="K506" s="3">
        <v>2050</v>
      </c>
      <c r="L506" s="72" t="str">
        <f t="shared" si="57"/>
        <v>NO VALIDO</v>
      </c>
      <c r="M506" s="65">
        <f t="shared" si="58"/>
        <v>3390.1265634369543</v>
      </c>
      <c r="N506" s="65">
        <f t="shared" si="59"/>
        <v>5.123711099520278</v>
      </c>
      <c r="O506" s="65">
        <f t="shared" si="60"/>
        <v>3395.2502745364745</v>
      </c>
      <c r="P506" s="72">
        <f t="shared" si="61"/>
        <v>0.6747584236907772</v>
      </c>
    </row>
    <row r="507" spans="1:16" ht="15" hidden="1" outlineLevel="1">
      <c r="A507" s="51">
        <f t="shared" si="54"/>
        <v>34.25</v>
      </c>
      <c r="B507" s="51">
        <f t="shared" si="55"/>
        <v>861.5697793714406</v>
      </c>
      <c r="C507" s="51">
        <f t="shared" si="62"/>
        <v>861.6759202496595</v>
      </c>
      <c r="D507" s="81" t="str">
        <f t="shared" si="56"/>
        <v>NO VALIDO</v>
      </c>
      <c r="K507" s="3">
        <v>2055</v>
      </c>
      <c r="L507" s="72" t="str">
        <f t="shared" si="57"/>
        <v>NO VALIDO</v>
      </c>
      <c r="M507" s="65">
        <f t="shared" si="58"/>
        <v>-1758.1272629808143</v>
      </c>
      <c r="N507" s="65">
        <f t="shared" si="59"/>
        <v>-2.6535219554716605</v>
      </c>
      <c r="O507" s="65">
        <f t="shared" si="60"/>
        <v>-1760.780784936286</v>
      </c>
      <c r="P507" s="72">
        <f t="shared" si="61"/>
        <v>0</v>
      </c>
    </row>
    <row r="508" spans="1:16" ht="15" hidden="1" outlineLevel="1">
      <c r="A508" s="51">
        <f t="shared" si="54"/>
        <v>34.333333333333336</v>
      </c>
      <c r="B508" s="51">
        <f t="shared" si="55"/>
        <v>861.9325679173452</v>
      </c>
      <c r="C508" s="51">
        <f t="shared" si="62"/>
        <v>861.6759202496595</v>
      </c>
      <c r="D508" s="81" t="str">
        <f t="shared" si="56"/>
        <v>NO VALIDO</v>
      </c>
      <c r="K508" s="3">
        <v>2060</v>
      </c>
      <c r="L508" s="72" t="str">
        <f t="shared" si="57"/>
        <v>NO VALIDO</v>
      </c>
      <c r="M508" s="65">
        <f t="shared" si="58"/>
        <v>4253.1748398507125</v>
      </c>
      <c r="N508" s="65">
        <f t="shared" si="59"/>
        <v>6.4161916921420925</v>
      </c>
      <c r="O508" s="65">
        <f t="shared" si="60"/>
        <v>4259.591031542855</v>
      </c>
      <c r="P508" s="72">
        <f t="shared" si="61"/>
        <v>0.8465340394983455</v>
      </c>
    </row>
    <row r="509" spans="1:16" ht="15" hidden="1" outlineLevel="1">
      <c r="A509" s="51">
        <f t="shared" si="54"/>
        <v>34.416666666666664</v>
      </c>
      <c r="B509" s="51">
        <f t="shared" si="55"/>
        <v>862.2944801615608</v>
      </c>
      <c r="C509" s="51">
        <f t="shared" si="62"/>
        <v>862.5224542891578</v>
      </c>
      <c r="D509" s="81" t="str">
        <f t="shared" si="56"/>
        <v>NO VALIDO</v>
      </c>
      <c r="K509" s="3">
        <v>2065</v>
      </c>
      <c r="L509" s="72" t="str">
        <f t="shared" si="57"/>
        <v>NO VALIDO</v>
      </c>
      <c r="M509" s="65">
        <f t="shared" si="58"/>
        <v>-3784.0338022352785</v>
      </c>
      <c r="N509" s="65">
        <f t="shared" si="59"/>
        <v>-5.699353189925205</v>
      </c>
      <c r="O509" s="65">
        <f t="shared" si="60"/>
        <v>-3789.7331554252037</v>
      </c>
      <c r="P509" s="72">
        <f t="shared" si="61"/>
        <v>0</v>
      </c>
    </row>
    <row r="510" spans="1:16" ht="15" hidden="1" outlineLevel="1">
      <c r="A510" s="51">
        <f t="shared" si="54"/>
        <v>34.5</v>
      </c>
      <c r="B510" s="51">
        <f t="shared" si="55"/>
        <v>862.6555203272347</v>
      </c>
      <c r="C510" s="51">
        <f t="shared" si="62"/>
        <v>862.5224542891578</v>
      </c>
      <c r="D510" s="81" t="str">
        <f t="shared" si="56"/>
        <v>NO VALIDO</v>
      </c>
      <c r="K510" s="3">
        <v>2070</v>
      </c>
      <c r="L510" s="72" t="str">
        <f t="shared" si="57"/>
        <v>NO VALIDO</v>
      </c>
      <c r="M510" s="65">
        <f t="shared" si="58"/>
        <v>2209.753339661217</v>
      </c>
      <c r="N510" s="65">
        <f t="shared" si="59"/>
        <v>3.326650951922261</v>
      </c>
      <c r="O510" s="65">
        <f t="shared" si="60"/>
        <v>2213.079990613139</v>
      </c>
      <c r="P510" s="72">
        <f t="shared" si="61"/>
        <v>0.43981864228597667</v>
      </c>
    </row>
    <row r="511" spans="1:16" ht="15" hidden="1" outlineLevel="1">
      <c r="A511" s="51">
        <f t="shared" si="54"/>
        <v>34.583333333333336</v>
      </c>
      <c r="B511" s="51">
        <f t="shared" si="55"/>
        <v>863.0156926070582</v>
      </c>
      <c r="C511" s="51">
        <f t="shared" si="62"/>
        <v>862.9622729314439</v>
      </c>
      <c r="D511" s="81" t="str">
        <f t="shared" si="56"/>
        <v>NO VALIDO</v>
      </c>
      <c r="K511" s="3">
        <v>2075</v>
      </c>
      <c r="L511" s="72" t="str">
        <f t="shared" si="57"/>
        <v>NO VALIDO</v>
      </c>
      <c r="M511" s="65">
        <f t="shared" si="58"/>
        <v>888.0484480404346</v>
      </c>
      <c r="N511" s="65">
        <f t="shared" si="59"/>
        <v>1.3354918903587532</v>
      </c>
      <c r="O511" s="65">
        <f t="shared" si="60"/>
        <v>889.3839399307933</v>
      </c>
      <c r="P511" s="72">
        <f t="shared" si="61"/>
        <v>0.17675259755203887</v>
      </c>
    </row>
    <row r="512" spans="1:16" ht="15" hidden="1" outlineLevel="1">
      <c r="A512" s="51">
        <f t="shared" si="54"/>
        <v>34.666666666666664</v>
      </c>
      <c r="B512" s="51">
        <f t="shared" si="55"/>
        <v>863.3750011635591</v>
      </c>
      <c r="C512" s="51">
        <f t="shared" si="62"/>
        <v>863.139025528996</v>
      </c>
      <c r="D512" s="81" t="str">
        <f t="shared" si="56"/>
        <v>NO VALIDO</v>
      </c>
      <c r="K512" s="3">
        <v>2080</v>
      </c>
      <c r="L512" s="72" t="str">
        <f t="shared" si="57"/>
        <v>NO VALIDO</v>
      </c>
      <c r="M512" s="65">
        <f t="shared" si="58"/>
        <v>3925.6353194999524</v>
      </c>
      <c r="N512" s="65">
        <f t="shared" si="59"/>
        <v>5.8993908640786685</v>
      </c>
      <c r="O512" s="65">
        <f t="shared" si="60"/>
        <v>3931.534710364031</v>
      </c>
      <c r="P512" s="72">
        <f t="shared" si="61"/>
        <v>0.7813374418217166</v>
      </c>
    </row>
    <row r="513" spans="1:16" ht="15" hidden="1" outlineLevel="1">
      <c r="A513" s="51">
        <f t="shared" si="54"/>
        <v>34.75</v>
      </c>
      <c r="B513" s="51">
        <f t="shared" si="55"/>
        <v>863.7334501293911</v>
      </c>
      <c r="C513" s="51">
        <f t="shared" si="62"/>
        <v>863.9203629708177</v>
      </c>
      <c r="D513" s="81" t="str">
        <f t="shared" si="56"/>
        <v>NO VALIDO</v>
      </c>
      <c r="K513" s="3">
        <v>2085</v>
      </c>
      <c r="L513" s="72" t="str">
        <f t="shared" si="57"/>
        <v>NO VALIDO</v>
      </c>
      <c r="M513" s="65">
        <f t="shared" si="58"/>
        <v>-3114.119177628662</v>
      </c>
      <c r="N513" s="65">
        <f t="shared" si="59"/>
        <v>-4.672821035663333</v>
      </c>
      <c r="O513" s="65">
        <f t="shared" si="60"/>
        <v>-3118.791998664325</v>
      </c>
      <c r="P513" s="72">
        <f t="shared" si="61"/>
        <v>0</v>
      </c>
    </row>
    <row r="514" spans="1:16" ht="15" hidden="1" outlineLevel="1">
      <c r="A514" s="51">
        <f t="shared" si="54"/>
        <v>34.833333333333336</v>
      </c>
      <c r="B514" s="51">
        <f t="shared" si="55"/>
        <v>864.0910436076181</v>
      </c>
      <c r="C514" s="51">
        <f t="shared" si="62"/>
        <v>863.9203629708177</v>
      </c>
      <c r="D514" s="81" t="str">
        <f t="shared" si="56"/>
        <v>NO VALIDO</v>
      </c>
      <c r="K514" s="3">
        <v>2090</v>
      </c>
      <c r="L514" s="72" t="str">
        <f t="shared" si="57"/>
        <v>NO VALIDO</v>
      </c>
      <c r="M514" s="65">
        <f t="shared" si="58"/>
        <v>2845.0194575073374</v>
      </c>
      <c r="N514" s="65">
        <f t="shared" si="59"/>
        <v>4.267015920009953</v>
      </c>
      <c r="O514" s="65">
        <f t="shared" si="60"/>
        <v>2849.286473427347</v>
      </c>
      <c r="P514" s="72">
        <f t="shared" si="61"/>
        <v>0.5662557673206474</v>
      </c>
    </row>
    <row r="515" spans="1:16" ht="15" hidden="1" outlineLevel="1">
      <c r="A515" s="51">
        <f t="shared" si="54"/>
        <v>34.916666666666664</v>
      </c>
      <c r="B515" s="51">
        <f t="shared" si="55"/>
        <v>864.4477856719961</v>
      </c>
      <c r="C515" s="51">
        <f t="shared" si="62"/>
        <v>864.4866187381383</v>
      </c>
      <c r="D515" s="81" t="str">
        <f t="shared" si="56"/>
        <v>NO VALIDO</v>
      </c>
      <c r="K515" s="3">
        <v>2095</v>
      </c>
      <c r="L515" s="72" t="str">
        <f t="shared" si="57"/>
        <v>NO VALIDO</v>
      </c>
      <c r="M515" s="65">
        <f t="shared" si="58"/>
        <v>-648.0841292717541</v>
      </c>
      <c r="N515" s="65">
        <f t="shared" si="59"/>
        <v>-0.9708266535540133</v>
      </c>
      <c r="O515" s="65">
        <f t="shared" si="60"/>
        <v>-649.0549559253081</v>
      </c>
      <c r="P515" s="72">
        <f t="shared" si="61"/>
        <v>0</v>
      </c>
    </row>
    <row r="516" spans="1:16" ht="15" hidden="1" outlineLevel="1">
      <c r="A516" s="51">
        <f t="shared" si="54"/>
        <v>35</v>
      </c>
      <c r="B516" s="51">
        <f t="shared" si="55"/>
        <v>864.8036803672526</v>
      </c>
      <c r="C516" s="51">
        <f t="shared" si="62"/>
        <v>864.4866187381383</v>
      </c>
      <c r="D516" s="81" t="str">
        <f t="shared" si="56"/>
        <v>NO VALIDO</v>
      </c>
      <c r="K516" s="3">
        <v>2100</v>
      </c>
      <c r="L516" s="72" t="str">
        <f t="shared" si="57"/>
        <v>NO VALIDO</v>
      </c>
      <c r="M516" s="65">
        <f t="shared" si="58"/>
        <v>5293.917978765656</v>
      </c>
      <c r="N516" s="65">
        <f t="shared" si="59"/>
        <v>7.9265407278569455</v>
      </c>
      <c r="O516" s="65">
        <f t="shared" si="60"/>
        <v>5301.844519493513</v>
      </c>
      <c r="P516" s="72">
        <f t="shared" si="61"/>
        <v>1.0536673179756773</v>
      </c>
    </row>
    <row r="517" spans="1:16" ht="15" hidden="1" outlineLevel="1">
      <c r="A517" s="51">
        <f t="shared" si="54"/>
        <v>35.083333333333336</v>
      </c>
      <c r="B517" s="51">
        <f t="shared" si="55"/>
        <v>865.1587317093604</v>
      </c>
      <c r="C517" s="51">
        <f t="shared" si="62"/>
        <v>865.5402860561139</v>
      </c>
      <c r="D517" s="81" t="str">
        <f t="shared" si="56"/>
        <v>NO VALIDO</v>
      </c>
      <c r="K517" s="3">
        <v>2105</v>
      </c>
      <c r="L517" s="72" t="str">
        <f t="shared" si="57"/>
        <v>NO VALIDO</v>
      </c>
      <c r="M517" s="65">
        <f t="shared" si="58"/>
        <v>-6382.581157948524</v>
      </c>
      <c r="N517" s="65">
        <f t="shared" si="59"/>
        <v>-9.538858668838657</v>
      </c>
      <c r="O517" s="65">
        <f t="shared" si="60"/>
        <v>-6392.120016617363</v>
      </c>
      <c r="P517" s="72">
        <f t="shared" si="61"/>
        <v>0</v>
      </c>
    </row>
    <row r="518" spans="1:16" ht="15" hidden="1" outlineLevel="1">
      <c r="A518" s="51">
        <f t="shared" si="54"/>
        <v>35.166666666666664</v>
      </c>
      <c r="B518" s="51">
        <f t="shared" si="55"/>
        <v>865.5129436858103</v>
      </c>
      <c r="C518" s="51">
        <f t="shared" si="62"/>
        <v>865.5402860561139</v>
      </c>
      <c r="D518" s="81" t="str">
        <f t="shared" si="56"/>
        <v>NO VALIDO</v>
      </c>
      <c r="K518" s="3">
        <v>2110</v>
      </c>
      <c r="L518" s="72" t="str">
        <f t="shared" si="57"/>
        <v>NO VALIDO</v>
      </c>
      <c r="M518" s="65">
        <f t="shared" si="58"/>
        <v>-457.5923734039014</v>
      </c>
      <c r="N518" s="65">
        <f t="shared" si="59"/>
        <v>-0.6835592575896499</v>
      </c>
      <c r="O518" s="65">
        <f t="shared" si="60"/>
        <v>-458.275932661491</v>
      </c>
      <c r="P518" s="72">
        <f t="shared" si="61"/>
        <v>0</v>
      </c>
    </row>
    <row r="519" spans="1:16" ht="15" hidden="1" outlineLevel="1">
      <c r="A519" s="51">
        <f t="shared" si="54"/>
        <v>35.25</v>
      </c>
      <c r="B519" s="51">
        <f t="shared" si="55"/>
        <v>865.8663202558802</v>
      </c>
      <c r="C519" s="51">
        <f t="shared" si="62"/>
        <v>865.5402860561139</v>
      </c>
      <c r="D519" s="81" t="str">
        <f t="shared" si="56"/>
        <v>NO VALIDO</v>
      </c>
      <c r="K519" s="3">
        <v>2115</v>
      </c>
      <c r="L519" s="72" t="str">
        <f t="shared" si="57"/>
        <v>NO VALIDO</v>
      </c>
      <c r="M519" s="65">
        <f t="shared" si="58"/>
        <v>5458.935502653332</v>
      </c>
      <c r="N519" s="65">
        <f t="shared" si="59"/>
        <v>8.15085499415602</v>
      </c>
      <c r="O519" s="65">
        <f t="shared" si="60"/>
        <v>5467.0863576474885</v>
      </c>
      <c r="P519" s="72">
        <f t="shared" si="61"/>
        <v>1.0865068182259983</v>
      </c>
    </row>
    <row r="520" spans="1:16" ht="15" hidden="1" outlineLevel="1">
      <c r="A520" s="51">
        <f t="shared" si="54"/>
        <v>35.333333333333336</v>
      </c>
      <c r="B520" s="51">
        <f t="shared" si="55"/>
        <v>866.2188653508993</v>
      </c>
      <c r="C520" s="51">
        <f t="shared" si="62"/>
        <v>866.6267928743399</v>
      </c>
      <c r="D520" s="81" t="str">
        <f t="shared" si="56"/>
        <v>NO VALIDO</v>
      </c>
      <c r="K520" s="3">
        <v>2120</v>
      </c>
      <c r="L520" s="72" t="str">
        <f t="shared" si="57"/>
        <v>NO VALIDO</v>
      </c>
      <c r="M520" s="65">
        <f t="shared" si="58"/>
        <v>-6843.06754914419</v>
      </c>
      <c r="N520" s="65">
        <f t="shared" si="59"/>
        <v>-10.198188086016557</v>
      </c>
      <c r="O520" s="65">
        <f t="shared" si="60"/>
        <v>-6853.2657372302065</v>
      </c>
      <c r="P520" s="72">
        <f t="shared" si="61"/>
        <v>0</v>
      </c>
    </row>
    <row r="521" spans="1:16" ht="15" hidden="1" outlineLevel="1">
      <c r="A521" s="51">
        <f t="shared" si="54"/>
        <v>35.416666666666664</v>
      </c>
      <c r="B521" s="51">
        <f t="shared" si="55"/>
        <v>866.570582874512</v>
      </c>
      <c r="C521" s="51">
        <f t="shared" si="62"/>
        <v>866.6267928743399</v>
      </c>
      <c r="D521" s="81" t="str">
        <f t="shared" si="56"/>
        <v>NO VALIDO</v>
      </c>
      <c r="K521" s="3">
        <v>2125</v>
      </c>
      <c r="L521" s="72" t="str">
        <f t="shared" si="57"/>
        <v>NO VALIDO</v>
      </c>
      <c r="M521" s="65">
        <f t="shared" si="58"/>
        <v>-943.3708670891931</v>
      </c>
      <c r="N521" s="65">
        <f t="shared" si="59"/>
        <v>-1.4052499956989095</v>
      </c>
      <c r="O521" s="65">
        <f t="shared" si="60"/>
        <v>-944.776117084892</v>
      </c>
      <c r="P521" s="72">
        <f t="shared" si="61"/>
        <v>0</v>
      </c>
    </row>
    <row r="522" spans="1:16" ht="15" hidden="1" outlineLevel="1">
      <c r="A522" s="51">
        <f t="shared" si="54"/>
        <v>35.5</v>
      </c>
      <c r="B522" s="51">
        <f t="shared" si="55"/>
        <v>866.921476702936</v>
      </c>
      <c r="C522" s="51">
        <f t="shared" si="62"/>
        <v>866.6267928743399</v>
      </c>
      <c r="D522" s="81" t="str">
        <f t="shared" si="56"/>
        <v>NO VALIDO</v>
      </c>
      <c r="K522" s="3">
        <v>2130</v>
      </c>
      <c r="L522" s="72" t="str">
        <f t="shared" si="57"/>
        <v>NO VALIDO</v>
      </c>
      <c r="M522" s="65">
        <f t="shared" si="58"/>
        <v>4947.955180274608</v>
      </c>
      <c r="N522" s="65">
        <f t="shared" si="59"/>
        <v>7.367095714903371</v>
      </c>
      <c r="O522" s="65">
        <f t="shared" si="60"/>
        <v>4955.322275989512</v>
      </c>
      <c r="P522" s="72">
        <f t="shared" si="61"/>
        <v>0.9848008769494783</v>
      </c>
    </row>
    <row r="523" spans="1:16" ht="15" hidden="1" outlineLevel="1">
      <c r="A523" s="51">
        <f t="shared" si="54"/>
        <v>35.583333333333336</v>
      </c>
      <c r="B523" s="51">
        <f t="shared" si="55"/>
        <v>867.27155068522</v>
      </c>
      <c r="C523" s="51">
        <f t="shared" si="62"/>
        <v>867.6115937512894</v>
      </c>
      <c r="D523" s="81" t="str">
        <f t="shared" si="56"/>
        <v>NO VALIDO</v>
      </c>
      <c r="K523" s="3">
        <v>2135</v>
      </c>
      <c r="L523" s="72" t="str">
        <f t="shared" si="57"/>
        <v>NO VALIDO</v>
      </c>
      <c r="M523" s="65">
        <f t="shared" si="58"/>
        <v>-5719.605934337952</v>
      </c>
      <c r="N523" s="65">
        <f t="shared" si="59"/>
        <v>-8.501076651737094</v>
      </c>
      <c r="O523" s="65">
        <f t="shared" si="60"/>
        <v>-5728.107010989689</v>
      </c>
      <c r="P523" s="72">
        <f t="shared" si="61"/>
        <v>0</v>
      </c>
    </row>
    <row r="524" spans="1:16" ht="15" hidden="1" outlineLevel="1">
      <c r="A524" s="51">
        <f t="shared" si="54"/>
        <v>35.666666666666664</v>
      </c>
      <c r="B524" s="51">
        <f t="shared" si="55"/>
        <v>867.620808643495</v>
      </c>
      <c r="C524" s="51">
        <f t="shared" si="62"/>
        <v>867.6115937512894</v>
      </c>
      <c r="D524" s="81" t="str">
        <f t="shared" si="56"/>
        <v>NO VALIDO</v>
      </c>
      <c r="K524" s="3">
        <v>2140</v>
      </c>
      <c r="L524" s="72" t="str">
        <f t="shared" si="57"/>
        <v>NO VALIDO</v>
      </c>
      <c r="M524" s="65">
        <f t="shared" si="58"/>
        <v>155.06790578930787</v>
      </c>
      <c r="N524" s="65">
        <f t="shared" si="59"/>
        <v>0.23037230513978102</v>
      </c>
      <c r="O524" s="65">
        <f t="shared" si="60"/>
        <v>155.29827809444765</v>
      </c>
      <c r="P524" s="72">
        <f t="shared" si="61"/>
        <v>0.030863357000451876</v>
      </c>
    </row>
    <row r="525" spans="1:16" ht="15" hidden="1" outlineLevel="1">
      <c r="A525" s="51">
        <f t="shared" si="54"/>
        <v>35.75</v>
      </c>
      <c r="B525" s="51">
        <f t="shared" si="55"/>
        <v>867.9692543732274</v>
      </c>
      <c r="C525" s="51">
        <f t="shared" si="62"/>
        <v>867.6424571082899</v>
      </c>
      <c r="D525" s="81" t="str">
        <f t="shared" si="56"/>
        <v>NO VALIDO</v>
      </c>
      <c r="K525" s="3">
        <v>2145</v>
      </c>
      <c r="L525" s="72" t="str">
        <f t="shared" si="57"/>
        <v>NO VALIDO</v>
      </c>
      <c r="M525" s="65">
        <f t="shared" si="58"/>
        <v>5502.0774801983425</v>
      </c>
      <c r="N525" s="65">
        <f t="shared" si="59"/>
        <v>8.169931623436355</v>
      </c>
      <c r="O525" s="65">
        <f t="shared" si="60"/>
        <v>5510.247411821779</v>
      </c>
      <c r="P525" s="72">
        <f t="shared" si="61"/>
        <v>1.0950844730451124</v>
      </c>
    </row>
    <row r="526" spans="1:16" ht="15" hidden="1" outlineLevel="1">
      <c r="A526" s="51">
        <f t="shared" si="54"/>
        <v>35.833333333333336</v>
      </c>
      <c r="B526" s="51">
        <f t="shared" si="55"/>
        <v>868.3168916434638</v>
      </c>
      <c r="C526" s="51">
        <f t="shared" si="62"/>
        <v>868.737541581335</v>
      </c>
      <c r="D526" s="81" t="str">
        <f t="shared" si="56"/>
        <v>NO VALIDO</v>
      </c>
      <c r="K526" s="3">
        <v>2150</v>
      </c>
      <c r="L526" s="72" t="str">
        <f t="shared" si="57"/>
        <v>NO VALIDO</v>
      </c>
      <c r="M526" s="65">
        <f t="shared" si="58"/>
        <v>-7095.65857150846</v>
      </c>
      <c r="N526" s="65">
        <f t="shared" si="59"/>
        <v>-10.516248446779741</v>
      </c>
      <c r="O526" s="65">
        <f t="shared" si="60"/>
        <v>-7106.17481995524</v>
      </c>
      <c r="P526" s="72">
        <f t="shared" si="61"/>
        <v>0</v>
      </c>
    </row>
    <row r="527" spans="1:16" ht="15" hidden="1" outlineLevel="1">
      <c r="A527" s="51">
        <f t="shared" si="54"/>
        <v>35.916666666666664</v>
      </c>
      <c r="B527" s="51">
        <f t="shared" si="55"/>
        <v>868.6637241970773</v>
      </c>
      <c r="C527" s="51">
        <f t="shared" si="62"/>
        <v>868.737541581335</v>
      </c>
      <c r="D527" s="81" t="str">
        <f t="shared" si="56"/>
        <v>NO VALIDO</v>
      </c>
      <c r="K527" s="3">
        <v>2155</v>
      </c>
      <c r="L527" s="72" t="str">
        <f t="shared" si="57"/>
        <v>NO VALIDO</v>
      </c>
      <c r="M527" s="65">
        <f t="shared" si="58"/>
        <v>-1245.74293314713</v>
      </c>
      <c r="N527" s="65">
        <f t="shared" si="59"/>
        <v>-1.8454346064430638</v>
      </c>
      <c r="O527" s="65">
        <f t="shared" si="60"/>
        <v>-1247.588367753573</v>
      </c>
      <c r="P527" s="72">
        <f t="shared" si="61"/>
        <v>0</v>
      </c>
    </row>
    <row r="528" spans="1:16" ht="15" hidden="1" outlineLevel="1">
      <c r="A528" s="51">
        <f t="shared" si="54"/>
        <v>36</v>
      </c>
      <c r="B528" s="51">
        <f t="shared" si="55"/>
        <v>869.0097557510089</v>
      </c>
      <c r="C528" s="51">
        <f t="shared" si="62"/>
        <v>868.737541581335</v>
      </c>
      <c r="D528" s="81" t="str">
        <f t="shared" si="56"/>
        <v>NO VALIDO</v>
      </c>
      <c r="K528" s="3">
        <v>2160</v>
      </c>
      <c r="L528" s="72" t="str">
        <f t="shared" si="57"/>
        <v>NO VALIDO</v>
      </c>
      <c r="M528" s="65">
        <f t="shared" si="58"/>
        <v>4595.977997441916</v>
      </c>
      <c r="N528" s="65">
        <f t="shared" si="59"/>
        <v>6.805354241848249</v>
      </c>
      <c r="O528" s="65">
        <f t="shared" si="60"/>
        <v>4602.7833516837645</v>
      </c>
      <c r="P528" s="72">
        <f t="shared" si="61"/>
        <v>0.9147387049092555</v>
      </c>
    </row>
    <row r="529" spans="1:16" ht="15" hidden="1" outlineLevel="1">
      <c r="A529" s="51">
        <f t="shared" si="54"/>
        <v>36.083333333333336</v>
      </c>
      <c r="B529" s="51">
        <f t="shared" si="55"/>
        <v>869.3549899965064</v>
      </c>
      <c r="C529" s="51">
        <f t="shared" si="62"/>
        <v>869.6522802862443</v>
      </c>
      <c r="D529" s="81" t="str">
        <f t="shared" si="56"/>
        <v>NO VALIDO</v>
      </c>
      <c r="K529" s="3">
        <v>2165</v>
      </c>
      <c r="L529" s="72" t="str">
        <f t="shared" si="57"/>
        <v>NO VALIDO</v>
      </c>
      <c r="M529" s="65">
        <f t="shared" si="58"/>
        <v>-5027.6676102359</v>
      </c>
      <c r="N529" s="65">
        <f t="shared" si="59"/>
        <v>-7.432257243445406</v>
      </c>
      <c r="O529" s="65">
        <f t="shared" si="60"/>
        <v>-5035.099867479345</v>
      </c>
      <c r="P529" s="72">
        <f t="shared" si="61"/>
        <v>0</v>
      </c>
    </row>
    <row r="530" spans="1:16" ht="15" hidden="1" outlineLevel="1">
      <c r="A530" s="51">
        <f t="shared" si="54"/>
        <v>36.166666666666664</v>
      </c>
      <c r="B530" s="51">
        <f t="shared" si="55"/>
        <v>869.6994305993603</v>
      </c>
      <c r="C530" s="51">
        <f t="shared" si="62"/>
        <v>869.6522802862443</v>
      </c>
      <c r="D530" s="81" t="str">
        <f t="shared" si="56"/>
        <v>NO VALIDO</v>
      </c>
      <c r="K530" s="3">
        <v>2170</v>
      </c>
      <c r="L530" s="72" t="str">
        <f t="shared" si="57"/>
        <v>NO VALIDO</v>
      </c>
      <c r="M530" s="65">
        <f t="shared" si="58"/>
        <v>797.7499554376099</v>
      </c>
      <c r="N530" s="65">
        <f t="shared" si="59"/>
        <v>1.1787578279012223</v>
      </c>
      <c r="O530" s="65">
        <f t="shared" si="60"/>
        <v>798.9287132655111</v>
      </c>
      <c r="P530" s="72">
        <f t="shared" si="61"/>
        <v>0.15877588855447006</v>
      </c>
    </row>
    <row r="531" spans="1:16" ht="15" hidden="1" outlineLevel="1">
      <c r="A531" s="51">
        <f t="shared" si="54"/>
        <v>36.25</v>
      </c>
      <c r="B531" s="51">
        <f t="shared" si="55"/>
        <v>870.0430812001381</v>
      </c>
      <c r="C531" s="51">
        <f t="shared" si="62"/>
        <v>869.8110561747988</v>
      </c>
      <c r="D531" s="81" t="str">
        <f t="shared" si="56"/>
        <v>NO VALIDO</v>
      </c>
      <c r="K531" s="3">
        <v>2175</v>
      </c>
      <c r="L531" s="72" t="str">
        <f t="shared" si="57"/>
        <v>NO VALIDO</v>
      </c>
      <c r="M531" s="65">
        <f t="shared" si="58"/>
        <v>3928.289112943099</v>
      </c>
      <c r="N531" s="65">
        <f t="shared" si="59"/>
        <v>5.800625633483492</v>
      </c>
      <c r="O531" s="65">
        <f t="shared" si="60"/>
        <v>3934.0897385765825</v>
      </c>
      <c r="P531" s="72">
        <f t="shared" si="61"/>
        <v>0.7818452178823259</v>
      </c>
    </row>
    <row r="532" spans="1:16" ht="15" hidden="1" outlineLevel="1">
      <c r="A532" s="51">
        <f t="shared" si="54"/>
        <v>36.333333333333336</v>
      </c>
      <c r="B532" s="51">
        <f t="shared" si="55"/>
        <v>870.3859454144146</v>
      </c>
      <c r="C532" s="51">
        <f t="shared" si="62"/>
        <v>870.592901392681</v>
      </c>
      <c r="D532" s="81" t="str">
        <f t="shared" si="56"/>
        <v>NO VALIDO</v>
      </c>
      <c r="K532" s="3">
        <v>2180</v>
      </c>
      <c r="L532" s="72" t="str">
        <f t="shared" si="57"/>
        <v>NO VALIDO</v>
      </c>
      <c r="M532" s="65">
        <f t="shared" si="58"/>
        <v>-3509.0333059447817</v>
      </c>
      <c r="N532" s="65">
        <f t="shared" si="59"/>
        <v>-5.173899456661957</v>
      </c>
      <c r="O532" s="65">
        <f t="shared" si="60"/>
        <v>-3514.2072054014434</v>
      </c>
      <c r="P532" s="72">
        <f t="shared" si="61"/>
        <v>0</v>
      </c>
    </row>
    <row r="533" spans="1:16" ht="15" hidden="1" outlineLevel="1">
      <c r="A533" s="51">
        <f t="shared" si="54"/>
        <v>36.416666666666664</v>
      </c>
      <c r="B533" s="51">
        <f t="shared" si="55"/>
        <v>870.7280268330004</v>
      </c>
      <c r="C533" s="51">
        <f t="shared" si="62"/>
        <v>870.592901392681</v>
      </c>
      <c r="D533" s="81" t="str">
        <f t="shared" si="56"/>
        <v>NO VALIDO</v>
      </c>
      <c r="K533" s="3">
        <v>2185</v>
      </c>
      <c r="L533" s="72" t="str">
        <f t="shared" si="57"/>
        <v>NO VALIDO</v>
      </c>
      <c r="M533" s="65">
        <f t="shared" si="58"/>
        <v>2292.141911094492</v>
      </c>
      <c r="N533" s="65">
        <f t="shared" si="59"/>
        <v>3.378136007984267</v>
      </c>
      <c r="O533" s="65">
        <f t="shared" si="60"/>
        <v>2295.5200471024764</v>
      </c>
      <c r="P533" s="72">
        <f t="shared" si="61"/>
        <v>0.4562024485057753</v>
      </c>
    </row>
    <row r="534" spans="1:16" ht="15" hidden="1" outlineLevel="1">
      <c r="A534" s="51">
        <f t="shared" si="54"/>
        <v>36.5</v>
      </c>
      <c r="B534" s="51">
        <f t="shared" si="55"/>
        <v>871.0693290221678</v>
      </c>
      <c r="C534" s="51">
        <f t="shared" si="62"/>
        <v>871.0491038411868</v>
      </c>
      <c r="D534" s="81" t="str">
        <f t="shared" si="56"/>
        <v>NO VALIDO</v>
      </c>
      <c r="K534" s="3">
        <v>2190</v>
      </c>
      <c r="L534" s="72" t="str">
        <f t="shared" si="57"/>
        <v>NO VALIDO</v>
      </c>
      <c r="M534" s="65">
        <f t="shared" si="58"/>
        <v>343.4400853253723</v>
      </c>
      <c r="N534" s="65">
        <f t="shared" si="59"/>
        <v>0.505629524525375</v>
      </c>
      <c r="O534" s="65">
        <f t="shared" si="60"/>
        <v>343.9457148498977</v>
      </c>
      <c r="P534" s="72">
        <f t="shared" si="61"/>
        <v>0.06835439205405808</v>
      </c>
    </row>
    <row r="535" spans="1:16" ht="15" hidden="1" outlineLevel="1">
      <c r="A535" s="51">
        <f t="shared" si="54"/>
        <v>36.583333333333336</v>
      </c>
      <c r="B535" s="51">
        <f t="shared" si="55"/>
        <v>871.409855523873</v>
      </c>
      <c r="C535" s="51">
        <f t="shared" si="62"/>
        <v>871.1174582332409</v>
      </c>
      <c r="D535" s="81" t="str">
        <f t="shared" si="56"/>
        <v>NO VALIDO</v>
      </c>
      <c r="K535" s="3">
        <v>2195</v>
      </c>
      <c r="L535" s="72" t="str">
        <f t="shared" si="57"/>
        <v>NO VALIDO</v>
      </c>
      <c r="M535" s="65">
        <f t="shared" si="58"/>
        <v>4967.807046566397</v>
      </c>
      <c r="N535" s="65">
        <f t="shared" si="59"/>
        <v>7.309932265803809</v>
      </c>
      <c r="O535" s="65">
        <f t="shared" si="60"/>
        <v>4975.1169788322</v>
      </c>
      <c r="P535" s="72">
        <f t="shared" si="61"/>
        <v>0.9887347968103297</v>
      </c>
    </row>
    <row r="536" spans="1:16" ht="15" hidden="1" outlineLevel="1">
      <c r="A536" s="51">
        <f t="shared" si="54"/>
        <v>36.666666666666664</v>
      </c>
      <c r="B536" s="51">
        <f t="shared" si="55"/>
        <v>871.7496098559776</v>
      </c>
      <c r="C536" s="51">
        <f t="shared" si="62"/>
        <v>872.1061930300513</v>
      </c>
      <c r="D536" s="81" t="str">
        <f t="shared" si="56"/>
        <v>NO VALIDO</v>
      </c>
      <c r="K536" s="3">
        <v>2200</v>
      </c>
      <c r="L536" s="72" t="str">
        <f t="shared" si="57"/>
        <v>NO VALIDO</v>
      </c>
      <c r="M536" s="65">
        <f t="shared" si="58"/>
        <v>-6068.876905356844</v>
      </c>
      <c r="N536" s="65">
        <f t="shared" si="59"/>
        <v>-8.914579351841212</v>
      </c>
      <c r="O536" s="65">
        <f t="shared" si="60"/>
        <v>-6077.791484708685</v>
      </c>
      <c r="P536" s="72">
        <f t="shared" si="61"/>
        <v>0</v>
      </c>
    </row>
    <row r="537" spans="1:16" ht="15" hidden="1" outlineLevel="1">
      <c r="A537" s="51">
        <f t="shared" si="54"/>
        <v>36.75</v>
      </c>
      <c r="B537" s="51">
        <f t="shared" si="55"/>
        <v>872.0885955124662</v>
      </c>
      <c r="C537" s="51">
        <f t="shared" si="62"/>
        <v>872.1061930300513</v>
      </c>
      <c r="D537" s="81" t="str">
        <f t="shared" si="56"/>
        <v>NO VALIDO</v>
      </c>
      <c r="K537" s="3">
        <v>2205</v>
      </c>
      <c r="L537" s="72" t="str">
        <f t="shared" si="57"/>
        <v>NO VALIDO</v>
      </c>
      <c r="M537" s="65">
        <f t="shared" si="58"/>
        <v>-299.634448238031</v>
      </c>
      <c r="N537" s="65">
        <f t="shared" si="59"/>
        <v>-0.4399379396261338</v>
      </c>
      <c r="O537" s="65">
        <f t="shared" si="60"/>
        <v>-300.0743861776571</v>
      </c>
      <c r="P537" s="72">
        <f t="shared" si="61"/>
        <v>0</v>
      </c>
    </row>
    <row r="538" spans="1:16" ht="15" hidden="1" outlineLevel="1">
      <c r="A538" s="51">
        <f t="shared" si="54"/>
        <v>36.833333333333336</v>
      </c>
      <c r="B538" s="51">
        <f t="shared" si="55"/>
        <v>872.4268159636621</v>
      </c>
      <c r="C538" s="51">
        <f t="shared" si="62"/>
        <v>872.1061930300513</v>
      </c>
      <c r="D538" s="81" t="str">
        <f t="shared" si="56"/>
        <v>NO VALIDO</v>
      </c>
      <c r="K538" s="3">
        <v>2210</v>
      </c>
      <c r="L538" s="72" t="str">
        <f t="shared" si="57"/>
        <v>NO VALIDO</v>
      </c>
      <c r="M538" s="65">
        <f t="shared" si="58"/>
        <v>5461.693490513024</v>
      </c>
      <c r="N538" s="65">
        <f t="shared" si="59"/>
        <v>8.015573340270521</v>
      </c>
      <c r="O538" s="65">
        <f t="shared" si="60"/>
        <v>5469.7090638532945</v>
      </c>
      <c r="P538" s="72">
        <f t="shared" si="61"/>
        <v>1.08702804433958</v>
      </c>
    </row>
    <row r="539" spans="1:16" ht="15" hidden="1" outlineLevel="1">
      <c r="A539" s="51">
        <f t="shared" si="54"/>
        <v>36.916666666666664</v>
      </c>
      <c r="B539" s="51">
        <f t="shared" si="55"/>
        <v>872.7642746564402</v>
      </c>
      <c r="C539" s="51">
        <f t="shared" si="62"/>
        <v>873.1932210743909</v>
      </c>
      <c r="D539" s="81" t="str">
        <f t="shared" si="56"/>
        <v>NO VALIDO</v>
      </c>
      <c r="K539" s="3">
        <v>2215</v>
      </c>
      <c r="L539" s="72" t="str">
        <f t="shared" si="57"/>
        <v>NO VALIDO</v>
      </c>
      <c r="M539" s="65">
        <f t="shared" si="58"/>
        <v>-7320.585316818482</v>
      </c>
      <c r="N539" s="65">
        <f t="shared" si="59"/>
        <v>-10.723660448766736</v>
      </c>
      <c r="O539" s="65">
        <f t="shared" si="60"/>
        <v>-7331.308977267249</v>
      </c>
      <c r="P539" s="72">
        <f t="shared" si="61"/>
        <v>0</v>
      </c>
    </row>
    <row r="540" spans="1:16" ht="15" hidden="1" outlineLevel="1">
      <c r="A540" s="51">
        <f t="shared" si="54"/>
        <v>37</v>
      </c>
      <c r="B540" s="51">
        <f t="shared" si="55"/>
        <v>873.1009750144383</v>
      </c>
      <c r="C540" s="51">
        <f t="shared" si="62"/>
        <v>873.1932210743909</v>
      </c>
      <c r="D540" s="81" t="str">
        <f t="shared" si="56"/>
        <v>NO VALIDO</v>
      </c>
      <c r="K540" s="3">
        <v>2220</v>
      </c>
      <c r="L540" s="72" t="str">
        <f t="shared" si="57"/>
        <v>NO VALIDO</v>
      </c>
      <c r="M540" s="65">
        <f t="shared" si="58"/>
        <v>-1575.0050773454957</v>
      </c>
      <c r="N540" s="65">
        <f t="shared" si="59"/>
        <v>-2.3061514988143017</v>
      </c>
      <c r="O540" s="65">
        <f t="shared" si="60"/>
        <v>-1577.3112288443099</v>
      </c>
      <c r="P540" s="72">
        <f t="shared" si="61"/>
        <v>0</v>
      </c>
    </row>
    <row r="541" spans="1:16" ht="15" hidden="1" outlineLevel="1">
      <c r="A541" s="51">
        <f t="shared" si="54"/>
        <v>37.083333333333336</v>
      </c>
      <c r="B541" s="51">
        <f t="shared" si="55"/>
        <v>873.436920438265</v>
      </c>
      <c r="C541" s="51">
        <f t="shared" si="62"/>
        <v>873.1932210743909</v>
      </c>
      <c r="D541" s="81" t="str">
        <f t="shared" si="56"/>
        <v>NO VALIDO</v>
      </c>
      <c r="K541" s="3">
        <v>2225</v>
      </c>
      <c r="L541" s="72" t="str">
        <f t="shared" si="57"/>
        <v>NO VALIDO</v>
      </c>
      <c r="M541" s="65">
        <f t="shared" si="58"/>
        <v>4162.7416806421215</v>
      </c>
      <c r="N541" s="65">
        <f t="shared" si="59"/>
        <v>6.092484096853923</v>
      </c>
      <c r="O541" s="65">
        <f t="shared" si="60"/>
        <v>4168.834164738975</v>
      </c>
      <c r="P541" s="72">
        <f t="shared" si="61"/>
        <v>0.8284973837492903</v>
      </c>
    </row>
    <row r="542" spans="1:16" ht="15" hidden="1" outlineLevel="1">
      <c r="A542" s="51">
        <f t="shared" si="54"/>
        <v>37.166666666666664</v>
      </c>
      <c r="B542" s="51">
        <f t="shared" si="55"/>
        <v>873.772114305706</v>
      </c>
      <c r="C542" s="51">
        <f t="shared" si="62"/>
        <v>874.0217184581402</v>
      </c>
      <c r="D542" s="81" t="str">
        <f t="shared" si="56"/>
        <v>NO VALIDO</v>
      </c>
      <c r="K542" s="3">
        <v>2230</v>
      </c>
      <c r="L542" s="72" t="str">
        <f t="shared" si="57"/>
        <v>NO VALIDO</v>
      </c>
      <c r="M542" s="65">
        <f t="shared" si="58"/>
        <v>-4270.099756135254</v>
      </c>
      <c r="N542" s="65">
        <f t="shared" si="59"/>
        <v>-6.24010381085327</v>
      </c>
      <c r="O542" s="65">
        <f t="shared" si="60"/>
        <v>-4276.339859946107</v>
      </c>
      <c r="P542" s="72">
        <f t="shared" si="61"/>
        <v>0</v>
      </c>
    </row>
    <row r="543" spans="1:16" ht="15" hidden="1" outlineLevel="1">
      <c r="A543" s="51">
        <f t="shared" si="54"/>
        <v>37.25</v>
      </c>
      <c r="B543" s="51">
        <f t="shared" si="55"/>
        <v>874.1065599719282</v>
      </c>
      <c r="C543" s="51">
        <f t="shared" si="62"/>
        <v>874.0217184581402</v>
      </c>
      <c r="D543" s="81" t="str">
        <f t="shared" si="56"/>
        <v>NO VALIDO</v>
      </c>
      <c r="K543" s="3">
        <v>2235</v>
      </c>
      <c r="L543" s="72" t="str">
        <f t="shared" si="57"/>
        <v>NO VALIDO</v>
      </c>
      <c r="M543" s="65">
        <f t="shared" si="58"/>
        <v>1452.0600323628883</v>
      </c>
      <c r="N543" s="65">
        <f t="shared" si="59"/>
        <v>2.121037844699458</v>
      </c>
      <c r="O543" s="65">
        <f t="shared" si="60"/>
        <v>1454.1810702075877</v>
      </c>
      <c r="P543" s="72">
        <f t="shared" si="61"/>
        <v>0.28899811423421423</v>
      </c>
    </row>
    <row r="544" spans="1:16" ht="15" hidden="1" outlineLevel="1">
      <c r="A544" s="51">
        <f aca="true" t="shared" si="63" ref="A544:A607">K544/60</f>
        <v>37.333333333333336</v>
      </c>
      <c r="B544" s="51">
        <f aca="true" t="shared" si="64" ref="B544:B607">20+345*(LOG(8*A544+1))</f>
        <v>874.4402607696804</v>
      </c>
      <c r="C544" s="51">
        <f t="shared" si="62"/>
        <v>874.3107165723744</v>
      </c>
      <c r="D544" s="81" t="str">
        <f aca="true" t="shared" si="65" ref="D544:D607">IF(C544&lt;$E$38,"VALIDO","NO VALIDO")</f>
        <v>NO VALIDO</v>
      </c>
      <c r="K544" s="3">
        <v>2240</v>
      </c>
      <c r="L544" s="72" t="str">
        <f aca="true" t="shared" si="66" ref="L544:L607">IF(C544&lt;$E$38,C544,"NO VALIDO")</f>
        <v>NO VALIDO</v>
      </c>
      <c r="M544" s="65">
        <f aca="true" t="shared" si="67" ref="M544:M607">$D$92*$E$92*$F$92*$G$92*((B544+273)^4-(C544+273)^4)</f>
        <v>2218.951060020275</v>
      </c>
      <c r="N544" s="65">
        <f aca="true" t="shared" si="68" ref="N544:N607">$H$92*(B544-C544)</f>
        <v>3.2386049326504462</v>
      </c>
      <c r="O544" s="65">
        <f aca="true" t="shared" si="69" ref="O544:O607">M544+N544</f>
        <v>2222.1896649529253</v>
      </c>
      <c r="P544" s="72">
        <f aca="true" t="shared" si="70" ref="P544:P607">IF(O544&gt;0,$B$94*O544*5,0)</f>
        <v>0.4416290624320113</v>
      </c>
    </row>
    <row r="545" spans="1:16" ht="15" hidden="1" outlineLevel="1">
      <c r="A545" s="51">
        <f t="shared" si="63"/>
        <v>37.416666666666664</v>
      </c>
      <c r="B545" s="51">
        <f t="shared" si="64"/>
        <v>874.7732200094932</v>
      </c>
      <c r="C545" s="51">
        <f aca="true" t="shared" si="71" ref="C545:C608">C544+P544</f>
        <v>874.7523456348064</v>
      </c>
      <c r="D545" s="81" t="str">
        <f t="shared" si="65"/>
        <v>NO VALIDO</v>
      </c>
      <c r="K545" s="3">
        <v>2245</v>
      </c>
      <c r="L545" s="72" t="str">
        <f t="shared" si="66"/>
        <v>NO VALIDO</v>
      </c>
      <c r="M545" s="65">
        <f t="shared" si="67"/>
        <v>357.91750886385495</v>
      </c>
      <c r="N545" s="65">
        <f t="shared" si="68"/>
        <v>0.5218593671713734</v>
      </c>
      <c r="O545" s="65">
        <f t="shared" si="69"/>
        <v>358.4393682310263</v>
      </c>
      <c r="P545" s="72">
        <f t="shared" si="70"/>
        <v>0.07123480260355902</v>
      </c>
    </row>
    <row r="546" spans="1:16" ht="15" hidden="1" outlineLevel="1">
      <c r="A546" s="51">
        <f t="shared" si="63"/>
        <v>37.5</v>
      </c>
      <c r="B546" s="51">
        <f t="shared" si="64"/>
        <v>875.105440979876</v>
      </c>
      <c r="C546" s="51">
        <f t="shared" si="71"/>
        <v>874.82358043741</v>
      </c>
      <c r="D546" s="81" t="str">
        <f t="shared" si="65"/>
        <v>NO VALIDO</v>
      </c>
      <c r="K546" s="3">
        <v>2250</v>
      </c>
      <c r="L546" s="72" t="str">
        <f t="shared" si="66"/>
        <v>NO VALIDO</v>
      </c>
      <c r="M546" s="65">
        <f t="shared" si="67"/>
        <v>4835.403613863457</v>
      </c>
      <c r="N546" s="65">
        <f t="shared" si="68"/>
        <v>7.046513561650158</v>
      </c>
      <c r="O546" s="65">
        <f t="shared" si="69"/>
        <v>4842.450127425108</v>
      </c>
      <c r="P546" s="72">
        <f t="shared" si="70"/>
        <v>0.9623691187915894</v>
      </c>
    </row>
    <row r="547" spans="1:16" ht="15" hidden="1" outlineLevel="1">
      <c r="A547" s="51">
        <f t="shared" si="63"/>
        <v>37.583333333333336</v>
      </c>
      <c r="B547" s="51">
        <f t="shared" si="64"/>
        <v>875.4369269475116</v>
      </c>
      <c r="C547" s="51">
        <f t="shared" si="71"/>
        <v>875.7859495562016</v>
      </c>
      <c r="D547" s="81" t="str">
        <f t="shared" si="65"/>
        <v>NO VALIDO</v>
      </c>
      <c r="K547" s="3">
        <v>2255</v>
      </c>
      <c r="L547" s="72" t="str">
        <f t="shared" si="66"/>
        <v>NO VALIDO</v>
      </c>
      <c r="M547" s="65">
        <f t="shared" si="67"/>
        <v>-5997.71790275135</v>
      </c>
      <c r="N547" s="65">
        <f t="shared" si="68"/>
        <v>-8.725565217250164</v>
      </c>
      <c r="O547" s="65">
        <f t="shared" si="69"/>
        <v>-6006.4434679686</v>
      </c>
      <c r="P547" s="72">
        <f t="shared" si="70"/>
        <v>0</v>
      </c>
    </row>
    <row r="548" spans="1:16" ht="15" hidden="1" outlineLevel="1">
      <c r="A548" s="51">
        <f t="shared" si="63"/>
        <v>37.666666666666664</v>
      </c>
      <c r="B548" s="51">
        <f t="shared" si="64"/>
        <v>875.7676811574494</v>
      </c>
      <c r="C548" s="51">
        <f t="shared" si="71"/>
        <v>875.7859495562016</v>
      </c>
      <c r="D548" s="81" t="str">
        <f t="shared" si="65"/>
        <v>NO VALIDO</v>
      </c>
      <c r="K548" s="3">
        <v>2260</v>
      </c>
      <c r="L548" s="72" t="str">
        <f t="shared" si="66"/>
        <v>NO VALIDO</v>
      </c>
      <c r="M548" s="65">
        <f t="shared" si="67"/>
        <v>-314.0657107222082</v>
      </c>
      <c r="N548" s="65">
        <f t="shared" si="68"/>
        <v>-0.4567099688046028</v>
      </c>
      <c r="O548" s="65">
        <f t="shared" si="69"/>
        <v>-314.5224206910128</v>
      </c>
      <c r="P548" s="72">
        <f t="shared" si="70"/>
        <v>0</v>
      </c>
    </row>
    <row r="549" spans="1:16" ht="15" hidden="1" outlineLevel="1">
      <c r="A549" s="51">
        <f t="shared" si="63"/>
        <v>37.75</v>
      </c>
      <c r="B549" s="51">
        <f t="shared" si="64"/>
        <v>876.0977068332952</v>
      </c>
      <c r="C549" s="51">
        <f t="shared" si="71"/>
        <v>875.7859495562016</v>
      </c>
      <c r="D549" s="81" t="str">
        <f t="shared" si="65"/>
        <v>NO VALIDO</v>
      </c>
      <c r="K549" s="3">
        <v>2265</v>
      </c>
      <c r="L549" s="72" t="str">
        <f t="shared" si="66"/>
        <v>NO VALIDO</v>
      </c>
      <c r="M549" s="65">
        <f t="shared" si="67"/>
        <v>5361.962643431466</v>
      </c>
      <c r="N549" s="65">
        <f t="shared" si="68"/>
        <v>7.793931927341191</v>
      </c>
      <c r="O549" s="65">
        <f t="shared" si="69"/>
        <v>5369.756575358807</v>
      </c>
      <c r="P549" s="72">
        <f t="shared" si="70"/>
        <v>1.0671638876126597</v>
      </c>
    </row>
    <row r="550" spans="1:16" ht="15" hidden="1" outlineLevel="1">
      <c r="A550" s="51">
        <f t="shared" si="63"/>
        <v>37.833333333333336</v>
      </c>
      <c r="B550" s="51">
        <f t="shared" si="64"/>
        <v>876.4270071774008</v>
      </c>
      <c r="C550" s="51">
        <f t="shared" si="71"/>
        <v>876.8531134438142</v>
      </c>
      <c r="D550" s="81" t="str">
        <f t="shared" si="65"/>
        <v>NO VALIDO</v>
      </c>
      <c r="K550" s="3">
        <v>2270</v>
      </c>
      <c r="L550" s="72" t="str">
        <f t="shared" si="66"/>
        <v>NO VALIDO</v>
      </c>
      <c r="M550" s="65">
        <f t="shared" si="67"/>
        <v>-7342.038490315891</v>
      </c>
      <c r="N550" s="65">
        <f t="shared" si="68"/>
        <v>-10.65265666033497</v>
      </c>
      <c r="O550" s="65">
        <f t="shared" si="69"/>
        <v>-7352.691146976226</v>
      </c>
      <c r="P550" s="72">
        <f t="shared" si="70"/>
        <v>0</v>
      </c>
    </row>
    <row r="551" spans="1:16" ht="15" hidden="1" outlineLevel="1">
      <c r="A551" s="51">
        <f t="shared" si="63"/>
        <v>37.916666666666664</v>
      </c>
      <c r="B551" s="51">
        <f t="shared" si="64"/>
        <v>876.7555853710496</v>
      </c>
      <c r="C551" s="51">
        <f t="shared" si="71"/>
        <v>876.8531134438142</v>
      </c>
      <c r="D551" s="81" t="str">
        <f t="shared" si="65"/>
        <v>NO VALIDO</v>
      </c>
      <c r="K551" s="3">
        <v>2275</v>
      </c>
      <c r="L551" s="72" t="str">
        <f t="shared" si="66"/>
        <v>NO VALIDO</v>
      </c>
      <c r="M551" s="65">
        <f t="shared" si="67"/>
        <v>-1681.1812550152881</v>
      </c>
      <c r="N551" s="65">
        <f t="shared" si="68"/>
        <v>-2.438201819114738</v>
      </c>
      <c r="O551" s="65">
        <f t="shared" si="69"/>
        <v>-1683.6194568344029</v>
      </c>
      <c r="P551" s="72">
        <f t="shared" si="70"/>
        <v>0</v>
      </c>
    </row>
    <row r="552" spans="1:16" ht="15" hidden="1" outlineLevel="1">
      <c r="A552" s="51">
        <f t="shared" si="63"/>
        <v>38</v>
      </c>
      <c r="B552" s="51">
        <f t="shared" si="64"/>
        <v>877.0834445746411</v>
      </c>
      <c r="C552" s="51">
        <f t="shared" si="71"/>
        <v>876.8531134438142</v>
      </c>
      <c r="D552" s="81" t="str">
        <f t="shared" si="65"/>
        <v>NO VALIDO</v>
      </c>
      <c r="K552" s="3">
        <v>2280</v>
      </c>
      <c r="L552" s="72" t="str">
        <f t="shared" si="66"/>
        <v>NO VALIDO</v>
      </c>
      <c r="M552" s="65">
        <f t="shared" si="67"/>
        <v>3972.1284229318944</v>
      </c>
      <c r="N552" s="65">
        <f t="shared" si="68"/>
        <v>5.758278270673145</v>
      </c>
      <c r="O552" s="65">
        <f t="shared" si="69"/>
        <v>3977.8867012025676</v>
      </c>
      <c r="P552" s="72">
        <f t="shared" si="70"/>
        <v>0.7905492505969651</v>
      </c>
    </row>
    <row r="553" spans="1:16" ht="15" hidden="1" outlineLevel="1">
      <c r="A553" s="51">
        <f t="shared" si="63"/>
        <v>38.083333333333336</v>
      </c>
      <c r="B553" s="51">
        <f t="shared" si="64"/>
        <v>877.4105879278737</v>
      </c>
      <c r="C553" s="51">
        <f t="shared" si="71"/>
        <v>877.6436626944112</v>
      </c>
      <c r="D553" s="81" t="str">
        <f t="shared" si="65"/>
        <v>NO VALIDO</v>
      </c>
      <c r="K553" s="3">
        <v>2285</v>
      </c>
      <c r="L553" s="72" t="str">
        <f t="shared" si="66"/>
        <v>NO VALIDO</v>
      </c>
      <c r="M553" s="65">
        <f t="shared" si="67"/>
        <v>-4025.306027557628</v>
      </c>
      <c r="N553" s="65">
        <f t="shared" si="68"/>
        <v>-5.826869163436754</v>
      </c>
      <c r="O553" s="65">
        <f t="shared" si="69"/>
        <v>-4031.1328967210648</v>
      </c>
      <c r="P553" s="72">
        <f t="shared" si="70"/>
        <v>0</v>
      </c>
    </row>
    <row r="554" spans="1:16" ht="15" hidden="1" outlineLevel="1">
      <c r="A554" s="51">
        <f t="shared" si="63"/>
        <v>38.166666666666664</v>
      </c>
      <c r="B554" s="51">
        <f t="shared" si="64"/>
        <v>877.7370185499249</v>
      </c>
      <c r="C554" s="51">
        <f t="shared" si="71"/>
        <v>877.6436626944112</v>
      </c>
      <c r="D554" s="81" t="str">
        <f t="shared" si="65"/>
        <v>NO VALIDO</v>
      </c>
      <c r="K554" s="3">
        <v>2290</v>
      </c>
      <c r="L554" s="72" t="str">
        <f t="shared" si="66"/>
        <v>NO VALIDO</v>
      </c>
      <c r="M554" s="65">
        <f t="shared" si="67"/>
        <v>1612.9838566506994</v>
      </c>
      <c r="N554" s="65">
        <f t="shared" si="68"/>
        <v>2.3338963878416052</v>
      </c>
      <c r="O554" s="65">
        <f t="shared" si="69"/>
        <v>1615.317753038541</v>
      </c>
      <c r="P554" s="72">
        <f t="shared" si="70"/>
        <v>0.32102177237841933</v>
      </c>
    </row>
    <row r="555" spans="1:16" ht="15" hidden="1" outlineLevel="1">
      <c r="A555" s="51">
        <f t="shared" si="63"/>
        <v>38.25</v>
      </c>
      <c r="B555" s="51">
        <f t="shared" si="64"/>
        <v>878.0627395396293</v>
      </c>
      <c r="C555" s="51">
        <f t="shared" si="71"/>
        <v>877.9646844667897</v>
      </c>
      <c r="D555" s="81" t="str">
        <f t="shared" si="65"/>
        <v>NO VALIDO</v>
      </c>
      <c r="K555" s="3">
        <v>2295</v>
      </c>
      <c r="L555" s="72" t="str">
        <f t="shared" si="66"/>
        <v>NO VALIDO</v>
      </c>
      <c r="M555" s="65">
        <f t="shared" si="67"/>
        <v>1695.6047096810596</v>
      </c>
      <c r="N555" s="65">
        <f t="shared" si="68"/>
        <v>2.4513768209914133</v>
      </c>
      <c r="O555" s="65">
        <f t="shared" si="69"/>
        <v>1698.0560865020511</v>
      </c>
      <c r="P555" s="72">
        <f t="shared" si="70"/>
        <v>0.33746485696789397</v>
      </c>
    </row>
    <row r="556" spans="1:16" ht="15" hidden="1" outlineLevel="1">
      <c r="A556" s="51">
        <f t="shared" si="63"/>
        <v>38.333333333333336</v>
      </c>
      <c r="B556" s="51">
        <f t="shared" si="64"/>
        <v>878.3877539756562</v>
      </c>
      <c r="C556" s="51">
        <f t="shared" si="71"/>
        <v>878.3021493237576</v>
      </c>
      <c r="D556" s="81" t="str">
        <f t="shared" si="65"/>
        <v>NO VALIDO</v>
      </c>
      <c r="K556" s="3">
        <v>2300</v>
      </c>
      <c r="L556" s="72" t="str">
        <f t="shared" si="66"/>
        <v>NO VALIDO</v>
      </c>
      <c r="M556" s="65">
        <f t="shared" si="67"/>
        <v>1481.5857895104748</v>
      </c>
      <c r="N556" s="65">
        <f t="shared" si="68"/>
        <v>2.140116297465511</v>
      </c>
      <c r="O556" s="65">
        <f t="shared" si="69"/>
        <v>1483.7259058079403</v>
      </c>
      <c r="P556" s="72">
        <f t="shared" si="70"/>
        <v>0.294869736378658</v>
      </c>
    </row>
    <row r="557" spans="1:16" ht="15" hidden="1" outlineLevel="1">
      <c r="A557" s="51">
        <f t="shared" si="63"/>
        <v>38.416666666666664</v>
      </c>
      <c r="B557" s="51">
        <f t="shared" si="64"/>
        <v>878.7120649166827</v>
      </c>
      <c r="C557" s="51">
        <f t="shared" si="71"/>
        <v>878.5970190601363</v>
      </c>
      <c r="D557" s="81" t="str">
        <f t="shared" si="65"/>
        <v>NO VALIDO</v>
      </c>
      <c r="K557" s="3">
        <v>2305</v>
      </c>
      <c r="L557" s="72" t="str">
        <f t="shared" si="66"/>
        <v>NO VALIDO</v>
      </c>
      <c r="M557" s="65">
        <f t="shared" si="67"/>
        <v>1992.7403364065294</v>
      </c>
      <c r="N557" s="65">
        <f t="shared" si="68"/>
        <v>2.876146413660763</v>
      </c>
      <c r="O557" s="65">
        <f t="shared" si="69"/>
        <v>1995.6164828201902</v>
      </c>
      <c r="P557" s="72">
        <f t="shared" si="70"/>
        <v>0.3966008168346055</v>
      </c>
    </row>
    <row r="558" spans="1:16" ht="15" hidden="1" outlineLevel="1">
      <c r="A558" s="51">
        <f t="shared" si="63"/>
        <v>38.5</v>
      </c>
      <c r="B558" s="51">
        <f t="shared" si="64"/>
        <v>879.0356754015679</v>
      </c>
      <c r="C558" s="51">
        <f t="shared" si="71"/>
        <v>878.9936198769709</v>
      </c>
      <c r="D558" s="81" t="str">
        <f t="shared" si="65"/>
        <v>NO VALIDO</v>
      </c>
      <c r="K558" s="3">
        <v>2310</v>
      </c>
      <c r="L558" s="72" t="str">
        <f t="shared" si="66"/>
        <v>NO VALIDO</v>
      </c>
      <c r="M558" s="65">
        <f t="shared" si="67"/>
        <v>729.1386379990832</v>
      </c>
      <c r="N558" s="65">
        <f t="shared" si="68"/>
        <v>1.0513881149250892</v>
      </c>
      <c r="O558" s="65">
        <f t="shared" si="69"/>
        <v>730.1900261140083</v>
      </c>
      <c r="P558" s="72">
        <f t="shared" si="70"/>
        <v>0.14511503753068106</v>
      </c>
    </row>
    <row r="559" spans="1:16" ht="15" hidden="1" outlineLevel="1">
      <c r="A559" s="51">
        <f t="shared" si="63"/>
        <v>38.583333333333336</v>
      </c>
      <c r="B559" s="51">
        <f t="shared" si="64"/>
        <v>879.3585884495228</v>
      </c>
      <c r="C559" s="51">
        <f t="shared" si="71"/>
        <v>879.1387349145016</v>
      </c>
      <c r="D559" s="81" t="str">
        <f t="shared" si="65"/>
        <v>NO VALIDO</v>
      </c>
      <c r="K559" s="3">
        <v>2315</v>
      </c>
      <c r="L559" s="72" t="str">
        <f t="shared" si="66"/>
        <v>NO VALIDO</v>
      </c>
      <c r="M559" s="65">
        <f t="shared" si="67"/>
        <v>3814.03916763895</v>
      </c>
      <c r="N559" s="65">
        <f t="shared" si="68"/>
        <v>5.4963383755307404</v>
      </c>
      <c r="O559" s="65">
        <f t="shared" si="69"/>
        <v>3819.5355060144807</v>
      </c>
      <c r="P559" s="72">
        <f t="shared" si="70"/>
        <v>0.7590791690963455</v>
      </c>
    </row>
    <row r="560" spans="1:16" ht="15" hidden="1" outlineLevel="1">
      <c r="A560" s="51">
        <f t="shared" si="63"/>
        <v>38.666666666666664</v>
      </c>
      <c r="B560" s="51">
        <f t="shared" si="64"/>
        <v>879.6808070602797</v>
      </c>
      <c r="C560" s="51">
        <f t="shared" si="71"/>
        <v>879.897814083598</v>
      </c>
      <c r="D560" s="81" t="str">
        <f t="shared" si="65"/>
        <v>NO VALIDO</v>
      </c>
      <c r="K560" s="3">
        <v>2320</v>
      </c>
      <c r="L560" s="72" t="str">
        <f t="shared" si="66"/>
        <v>NO VALIDO</v>
      </c>
      <c r="M560" s="65">
        <f t="shared" si="67"/>
        <v>-3769.959376590073</v>
      </c>
      <c r="N560" s="65">
        <f t="shared" si="68"/>
        <v>-5.425175582956854</v>
      </c>
      <c r="O560" s="65">
        <f t="shared" si="69"/>
        <v>-3775.38455217303</v>
      </c>
      <c r="P560" s="72">
        <f t="shared" si="70"/>
        <v>0</v>
      </c>
    </row>
    <row r="561" spans="1:16" ht="15" hidden="1" outlineLevel="1">
      <c r="A561" s="51">
        <f t="shared" si="63"/>
        <v>38.75</v>
      </c>
      <c r="B561" s="51">
        <f t="shared" si="64"/>
        <v>880.0023342142589</v>
      </c>
      <c r="C561" s="51">
        <f t="shared" si="71"/>
        <v>879.897814083598</v>
      </c>
      <c r="D561" s="81" t="str">
        <f t="shared" si="65"/>
        <v>NO VALIDO</v>
      </c>
      <c r="K561" s="3">
        <v>2325</v>
      </c>
      <c r="L561" s="72" t="str">
        <f t="shared" si="66"/>
        <v>NO VALIDO</v>
      </c>
      <c r="M561" s="65">
        <f t="shared" si="67"/>
        <v>1816.5380706501635</v>
      </c>
      <c r="N561" s="65">
        <f t="shared" si="68"/>
        <v>2.613003266523606</v>
      </c>
      <c r="O561" s="65">
        <f t="shared" si="69"/>
        <v>1819.151073916687</v>
      </c>
      <c r="P561" s="72">
        <f t="shared" si="70"/>
        <v>0.36153078914307335</v>
      </c>
    </row>
    <row r="562" spans="1:16" ht="15" hidden="1" outlineLevel="1">
      <c r="A562" s="51">
        <f t="shared" si="63"/>
        <v>38.833333333333336</v>
      </c>
      <c r="B562" s="51">
        <f t="shared" si="64"/>
        <v>880.3231728727351</v>
      </c>
      <c r="C562" s="51">
        <f t="shared" si="71"/>
        <v>880.259344872741</v>
      </c>
      <c r="D562" s="81" t="str">
        <f t="shared" si="65"/>
        <v>NO VALIDO</v>
      </c>
      <c r="K562" s="3">
        <v>2330</v>
      </c>
      <c r="L562" s="72" t="str">
        <f t="shared" si="66"/>
        <v>NO VALIDO</v>
      </c>
      <c r="M562" s="65">
        <f t="shared" si="67"/>
        <v>1110.3024353658398</v>
      </c>
      <c r="N562" s="65">
        <f t="shared" si="68"/>
        <v>1.5956999998508081</v>
      </c>
      <c r="O562" s="65">
        <f t="shared" si="69"/>
        <v>1111.8981353656905</v>
      </c>
      <c r="P562" s="72">
        <f t="shared" si="70"/>
        <v>0.22097417641074923</v>
      </c>
    </row>
    <row r="563" spans="1:16" ht="15" hidden="1" outlineLevel="1">
      <c r="A563" s="51">
        <f t="shared" si="63"/>
        <v>38.916666666666664</v>
      </c>
      <c r="B563" s="51">
        <f t="shared" si="64"/>
        <v>880.643325978</v>
      </c>
      <c r="C563" s="51">
        <f t="shared" si="71"/>
        <v>880.4803190491518</v>
      </c>
      <c r="D563" s="81" t="str">
        <f t="shared" si="65"/>
        <v>NO VALIDO</v>
      </c>
      <c r="K563" s="3">
        <v>2335</v>
      </c>
      <c r="L563" s="72" t="str">
        <f t="shared" si="66"/>
        <v>NO VALIDO</v>
      </c>
      <c r="M563" s="65">
        <f t="shared" si="67"/>
        <v>2837.5383860575816</v>
      </c>
      <c r="N563" s="65">
        <f t="shared" si="68"/>
        <v>4.075173221204409</v>
      </c>
      <c r="O563" s="65">
        <f t="shared" si="69"/>
        <v>2841.613559278786</v>
      </c>
      <c r="P563" s="72">
        <f t="shared" si="70"/>
        <v>0.5647308831332205</v>
      </c>
    </row>
    <row r="564" spans="1:16" ht="15" hidden="1" outlineLevel="1">
      <c r="A564" s="51">
        <f t="shared" si="63"/>
        <v>39</v>
      </c>
      <c r="B564" s="51">
        <f t="shared" si="64"/>
        <v>880.9627964535247</v>
      </c>
      <c r="C564" s="51">
        <f t="shared" si="71"/>
        <v>881.045049932285</v>
      </c>
      <c r="D564" s="81" t="str">
        <f t="shared" si="65"/>
        <v>NO VALIDO</v>
      </c>
      <c r="K564" s="3">
        <v>2340</v>
      </c>
      <c r="L564" s="72" t="str">
        <f t="shared" si="66"/>
        <v>NO VALIDO</v>
      </c>
      <c r="M564" s="65">
        <f t="shared" si="67"/>
        <v>-1433.4719053063623</v>
      </c>
      <c r="N564" s="65">
        <f t="shared" si="68"/>
        <v>-2.0563369690080435</v>
      </c>
      <c r="O564" s="65">
        <f t="shared" si="69"/>
        <v>-1435.5282422753703</v>
      </c>
      <c r="P564" s="72">
        <f t="shared" si="70"/>
        <v>0</v>
      </c>
    </row>
    <row r="565" spans="1:16" ht="15" hidden="1" outlineLevel="1">
      <c r="A565" s="51">
        <f t="shared" si="63"/>
        <v>39.083333333333336</v>
      </c>
      <c r="B565" s="51">
        <f t="shared" si="64"/>
        <v>881.28158720412</v>
      </c>
      <c r="C565" s="51">
        <f t="shared" si="71"/>
        <v>881.045049932285</v>
      </c>
      <c r="D565" s="81" t="str">
        <f t="shared" si="65"/>
        <v>NO VALIDO</v>
      </c>
      <c r="K565" s="3">
        <v>2345</v>
      </c>
      <c r="L565" s="72" t="str">
        <f t="shared" si="66"/>
        <v>NO VALIDO</v>
      </c>
      <c r="M565" s="65">
        <f t="shared" si="67"/>
        <v>4123.960008421179</v>
      </c>
      <c r="N565" s="65">
        <f t="shared" si="68"/>
        <v>5.913431795875113</v>
      </c>
      <c r="O565" s="65">
        <f t="shared" si="69"/>
        <v>4129.873440217054</v>
      </c>
      <c r="P565" s="72">
        <f t="shared" si="70"/>
        <v>0.8207544856008315</v>
      </c>
    </row>
    <row r="566" spans="1:16" ht="15" hidden="1" outlineLevel="1">
      <c r="A566" s="51">
        <f t="shared" si="63"/>
        <v>39.166666666666664</v>
      </c>
      <c r="B566" s="51">
        <f t="shared" si="64"/>
        <v>881.5997011160947</v>
      </c>
      <c r="C566" s="51">
        <f t="shared" si="71"/>
        <v>881.8658044178858</v>
      </c>
      <c r="D566" s="81" t="str">
        <f t="shared" si="65"/>
        <v>NO VALIDO</v>
      </c>
      <c r="K566" s="3">
        <v>2350</v>
      </c>
      <c r="L566" s="72" t="str">
        <f t="shared" si="66"/>
        <v>NO VALIDO</v>
      </c>
      <c r="M566" s="65">
        <f t="shared" si="67"/>
        <v>-4646.305657293167</v>
      </c>
      <c r="N566" s="65">
        <f t="shared" si="68"/>
        <v>-6.652582544776919</v>
      </c>
      <c r="O566" s="65">
        <f t="shared" si="69"/>
        <v>-4652.958239837944</v>
      </c>
      <c r="P566" s="72">
        <f t="shared" si="70"/>
        <v>0</v>
      </c>
    </row>
    <row r="567" spans="1:16" ht="15" hidden="1" outlineLevel="1">
      <c r="A567" s="51">
        <f t="shared" si="63"/>
        <v>39.25</v>
      </c>
      <c r="B567" s="51">
        <f t="shared" si="64"/>
        <v>881.9171410574121</v>
      </c>
      <c r="C567" s="51">
        <f t="shared" si="71"/>
        <v>881.8658044178858</v>
      </c>
      <c r="D567" s="81" t="str">
        <f t="shared" si="65"/>
        <v>NO VALIDO</v>
      </c>
      <c r="K567" s="3">
        <v>2355</v>
      </c>
      <c r="L567" s="72" t="str">
        <f t="shared" si="66"/>
        <v>NO VALIDO</v>
      </c>
      <c r="M567" s="65">
        <f t="shared" si="67"/>
        <v>896.7347823667785</v>
      </c>
      <c r="N567" s="65">
        <f t="shared" si="68"/>
        <v>1.283415988157799</v>
      </c>
      <c r="O567" s="65">
        <f t="shared" si="69"/>
        <v>898.0181983549363</v>
      </c>
      <c r="P567" s="72">
        <f t="shared" si="70"/>
        <v>0.1784685354455448</v>
      </c>
    </row>
    <row r="568" spans="1:16" ht="15" hidden="1" outlineLevel="1">
      <c r="A568" s="51">
        <f t="shared" si="63"/>
        <v>39.333333333333336</v>
      </c>
      <c r="B568" s="51">
        <f t="shared" si="64"/>
        <v>882.2339098778458</v>
      </c>
      <c r="C568" s="51">
        <f t="shared" si="71"/>
        <v>882.0442729533313</v>
      </c>
      <c r="D568" s="81" t="str">
        <f t="shared" si="65"/>
        <v>NO VALIDO</v>
      </c>
      <c r="K568" s="3">
        <v>2360</v>
      </c>
      <c r="L568" s="72" t="str">
        <f t="shared" si="66"/>
        <v>NO VALIDO</v>
      </c>
      <c r="M568" s="65">
        <f t="shared" si="67"/>
        <v>3314.658603739603</v>
      </c>
      <c r="N568" s="65">
        <f t="shared" si="68"/>
        <v>4.740923112862561</v>
      </c>
      <c r="O568" s="65">
        <f t="shared" si="69"/>
        <v>3319.399526852466</v>
      </c>
      <c r="P568" s="72">
        <f t="shared" si="70"/>
        <v>0.6596841502780415</v>
      </c>
    </row>
    <row r="569" spans="1:16" ht="15" hidden="1" outlineLevel="1">
      <c r="A569" s="51">
        <f t="shared" si="63"/>
        <v>39.416666666666664</v>
      </c>
      <c r="B569" s="51">
        <f t="shared" si="64"/>
        <v>882.5500104091325</v>
      </c>
      <c r="C569" s="51">
        <f t="shared" si="71"/>
        <v>882.7039571036094</v>
      </c>
      <c r="D569" s="81" t="str">
        <f t="shared" si="65"/>
        <v>NO VALIDO</v>
      </c>
      <c r="K569" s="3">
        <v>2365</v>
      </c>
      <c r="L569" s="72" t="str">
        <f t="shared" si="66"/>
        <v>NO VALIDO</v>
      </c>
      <c r="M569" s="65">
        <f t="shared" si="67"/>
        <v>-2694.241037033899</v>
      </c>
      <c r="N569" s="65">
        <f t="shared" si="68"/>
        <v>-3.848667361921798</v>
      </c>
      <c r="O569" s="65">
        <f t="shared" si="69"/>
        <v>-2698.0897043958207</v>
      </c>
      <c r="P569" s="72">
        <f t="shared" si="70"/>
        <v>0</v>
      </c>
    </row>
    <row r="570" spans="1:16" ht="15" hidden="1" outlineLevel="1">
      <c r="A570" s="51">
        <f t="shared" si="63"/>
        <v>39.5</v>
      </c>
      <c r="B570" s="51">
        <f t="shared" si="64"/>
        <v>882.8654454651244</v>
      </c>
      <c r="C570" s="51">
        <f t="shared" si="71"/>
        <v>882.7039571036094</v>
      </c>
      <c r="D570" s="81" t="str">
        <f t="shared" si="65"/>
        <v>NO VALIDO</v>
      </c>
      <c r="K570" s="3">
        <v>2370</v>
      </c>
      <c r="L570" s="72" t="str">
        <f t="shared" si="66"/>
        <v>NO VALIDO</v>
      </c>
      <c r="M570" s="65">
        <f t="shared" si="67"/>
        <v>2827.386040914591</v>
      </c>
      <c r="N570" s="65">
        <f t="shared" si="68"/>
        <v>4.0372090378753</v>
      </c>
      <c r="O570" s="65">
        <f t="shared" si="69"/>
        <v>2831.423249952466</v>
      </c>
      <c r="P570" s="72">
        <f t="shared" si="70"/>
        <v>0.5627057019236003</v>
      </c>
    </row>
    <row r="571" spans="1:16" ht="15" hidden="1" outlineLevel="1">
      <c r="A571" s="51">
        <f t="shared" si="63"/>
        <v>39.583333333333336</v>
      </c>
      <c r="B571" s="51">
        <f t="shared" si="64"/>
        <v>883.1802178419391</v>
      </c>
      <c r="C571" s="51">
        <f t="shared" si="71"/>
        <v>883.266662805533</v>
      </c>
      <c r="D571" s="81" t="str">
        <f t="shared" si="65"/>
        <v>NO VALIDO</v>
      </c>
      <c r="K571" s="3">
        <v>2375</v>
      </c>
      <c r="L571" s="72" t="str">
        <f t="shared" si="66"/>
        <v>NO VALIDO</v>
      </c>
      <c r="M571" s="65">
        <f t="shared" si="67"/>
        <v>-1515.2282539322937</v>
      </c>
      <c r="N571" s="65">
        <f t="shared" si="68"/>
        <v>-2.1611240898465667</v>
      </c>
      <c r="O571" s="65">
        <f t="shared" si="69"/>
        <v>-1517.3893780221401</v>
      </c>
      <c r="P571" s="72">
        <f t="shared" si="70"/>
        <v>0</v>
      </c>
    </row>
    <row r="572" spans="1:16" ht="15" hidden="1" outlineLevel="1">
      <c r="A572" s="51">
        <f t="shared" si="63"/>
        <v>39.666666666666664</v>
      </c>
      <c r="B572" s="51">
        <f t="shared" si="64"/>
        <v>883.494330318109</v>
      </c>
      <c r="C572" s="51">
        <f t="shared" si="71"/>
        <v>883.266662805533</v>
      </c>
      <c r="D572" s="81" t="str">
        <f t="shared" si="65"/>
        <v>NO VALIDO</v>
      </c>
      <c r="K572" s="3">
        <v>2380</v>
      </c>
      <c r="L572" s="72" t="str">
        <f t="shared" si="66"/>
        <v>NO VALIDO</v>
      </c>
      <c r="M572" s="65">
        <f t="shared" si="67"/>
        <v>3992.2377431200707</v>
      </c>
      <c r="N572" s="65">
        <f t="shared" si="68"/>
        <v>5.691687814399415</v>
      </c>
      <c r="O572" s="65">
        <f t="shared" si="69"/>
        <v>3997.92943093447</v>
      </c>
      <c r="P572" s="72">
        <f t="shared" si="70"/>
        <v>0.7945324623271239</v>
      </c>
    </row>
    <row r="573" spans="1:16" ht="15" hidden="1" outlineLevel="1">
      <c r="A573" s="51">
        <f t="shared" si="63"/>
        <v>39.75</v>
      </c>
      <c r="B573" s="51">
        <f t="shared" si="64"/>
        <v>883.8077856547275</v>
      </c>
      <c r="C573" s="51">
        <f t="shared" si="71"/>
        <v>884.0611952678601</v>
      </c>
      <c r="D573" s="81" t="str">
        <f t="shared" si="65"/>
        <v>NO VALIDO</v>
      </c>
      <c r="K573" s="3">
        <v>2385</v>
      </c>
      <c r="L573" s="72" t="str">
        <f t="shared" si="66"/>
        <v>NO VALIDO</v>
      </c>
      <c r="M573" s="65">
        <f t="shared" si="67"/>
        <v>-4450.025001078885</v>
      </c>
      <c r="N573" s="65">
        <f t="shared" si="68"/>
        <v>-6.33524032831474</v>
      </c>
      <c r="O573" s="65">
        <f t="shared" si="69"/>
        <v>-4456.360241407199</v>
      </c>
      <c r="P573" s="72">
        <f t="shared" si="70"/>
        <v>0</v>
      </c>
    </row>
    <row r="574" spans="1:16" ht="15" hidden="1" outlineLevel="1">
      <c r="A574" s="51">
        <f t="shared" si="63"/>
        <v>39.833333333333336</v>
      </c>
      <c r="B574" s="51">
        <f t="shared" si="64"/>
        <v>884.1205865955953</v>
      </c>
      <c r="C574" s="51">
        <f t="shared" si="71"/>
        <v>884.0611952678601</v>
      </c>
      <c r="D574" s="81" t="str">
        <f t="shared" si="65"/>
        <v>NO VALIDO</v>
      </c>
      <c r="K574" s="3">
        <v>2390</v>
      </c>
      <c r="L574" s="72" t="str">
        <f t="shared" si="66"/>
        <v>NO VALIDO</v>
      </c>
      <c r="M574" s="65">
        <f t="shared" si="67"/>
        <v>1043.3704033216407</v>
      </c>
      <c r="N574" s="65">
        <f t="shared" si="68"/>
        <v>1.4847831933820999</v>
      </c>
      <c r="O574" s="65">
        <f t="shared" si="69"/>
        <v>1044.8551865150228</v>
      </c>
      <c r="P574" s="72">
        <f t="shared" si="70"/>
        <v>0.2076503296164996</v>
      </c>
    </row>
    <row r="575" spans="1:16" ht="15" hidden="1" outlineLevel="1">
      <c r="A575" s="51">
        <f t="shared" si="63"/>
        <v>39.916666666666664</v>
      </c>
      <c r="B575" s="51">
        <f t="shared" si="64"/>
        <v>884.4327358673645</v>
      </c>
      <c r="C575" s="51">
        <f t="shared" si="71"/>
        <v>884.2688455974766</v>
      </c>
      <c r="D575" s="81" t="str">
        <f t="shared" si="65"/>
        <v>NO VALIDO</v>
      </c>
      <c r="K575" s="3">
        <v>2395</v>
      </c>
      <c r="L575" s="72" t="str">
        <f t="shared" si="66"/>
        <v>NO VALIDO</v>
      </c>
      <c r="M575" s="65">
        <f t="shared" si="67"/>
        <v>2881.119456190536</v>
      </c>
      <c r="N575" s="65">
        <f t="shared" si="68"/>
        <v>4.09725674719823</v>
      </c>
      <c r="O575" s="65">
        <f t="shared" si="69"/>
        <v>2885.216712937734</v>
      </c>
      <c r="P575" s="72">
        <f t="shared" si="70"/>
        <v>0.5733963990309772</v>
      </c>
    </row>
    <row r="576" spans="1:16" ht="15" hidden="1" outlineLevel="1">
      <c r="A576" s="51">
        <f t="shared" si="63"/>
        <v>40</v>
      </c>
      <c r="B576" s="51">
        <f t="shared" si="64"/>
        <v>884.7442361796808</v>
      </c>
      <c r="C576" s="51">
        <f t="shared" si="71"/>
        <v>884.8422419965076</v>
      </c>
      <c r="D576" s="81" t="str">
        <f t="shared" si="65"/>
        <v>NO VALIDO</v>
      </c>
      <c r="K576" s="3">
        <v>2400</v>
      </c>
      <c r="L576" s="72" t="str">
        <f t="shared" si="66"/>
        <v>NO VALIDO</v>
      </c>
      <c r="M576" s="65">
        <f t="shared" si="67"/>
        <v>-1724.8762227668774</v>
      </c>
      <c r="N576" s="65">
        <f t="shared" si="68"/>
        <v>-2.450145420669969</v>
      </c>
      <c r="O576" s="65">
        <f t="shared" si="69"/>
        <v>-1727.3263681875474</v>
      </c>
      <c r="P576" s="72">
        <f t="shared" si="70"/>
        <v>0</v>
      </c>
    </row>
    <row r="577" spans="1:16" ht="15" hidden="1" outlineLevel="1">
      <c r="A577" s="51">
        <f t="shared" si="63"/>
        <v>40.083333333333336</v>
      </c>
      <c r="B577" s="51">
        <f t="shared" si="64"/>
        <v>885.0550902253249</v>
      </c>
      <c r="C577" s="51">
        <f t="shared" si="71"/>
        <v>884.8422419965076</v>
      </c>
      <c r="D577" s="81" t="str">
        <f t="shared" si="65"/>
        <v>NO VALIDO</v>
      </c>
      <c r="K577" s="3">
        <v>2405</v>
      </c>
      <c r="L577" s="72" t="str">
        <f t="shared" si="66"/>
        <v>NO VALIDO</v>
      </c>
      <c r="M577" s="65">
        <f t="shared" si="67"/>
        <v>3747.580920234811</v>
      </c>
      <c r="N577" s="65">
        <f t="shared" si="68"/>
        <v>5.321205720431976</v>
      </c>
      <c r="O577" s="65">
        <f t="shared" si="69"/>
        <v>3752.902125955243</v>
      </c>
      <c r="P577" s="72">
        <f t="shared" si="70"/>
        <v>0.7458367183612231</v>
      </c>
    </row>
    <row r="578" spans="1:16" ht="15" hidden="1" outlineLevel="1">
      <c r="A578" s="51">
        <f t="shared" si="63"/>
        <v>40.166666666666664</v>
      </c>
      <c r="B578" s="51">
        <f t="shared" si="64"/>
        <v>885.365300680352</v>
      </c>
      <c r="C578" s="51">
        <f t="shared" si="71"/>
        <v>885.5880787148689</v>
      </c>
      <c r="D578" s="81" t="str">
        <f t="shared" si="65"/>
        <v>NO VALIDO</v>
      </c>
      <c r="K578" s="3">
        <v>2410</v>
      </c>
      <c r="L578" s="72" t="str">
        <f t="shared" si="66"/>
        <v>NO VALIDO</v>
      </c>
      <c r="M578" s="65">
        <f t="shared" si="67"/>
        <v>-3927.781545099598</v>
      </c>
      <c r="N578" s="65">
        <f t="shared" si="68"/>
        <v>-5.569450862921599</v>
      </c>
      <c r="O578" s="65">
        <f t="shared" si="69"/>
        <v>-3933.35099596252</v>
      </c>
      <c r="P578" s="72">
        <f t="shared" si="70"/>
        <v>0</v>
      </c>
    </row>
    <row r="579" spans="1:16" ht="15" hidden="1" outlineLevel="1">
      <c r="A579" s="51">
        <f t="shared" si="63"/>
        <v>40.25</v>
      </c>
      <c r="B579" s="51">
        <f t="shared" si="64"/>
        <v>885.6748702042305</v>
      </c>
      <c r="C579" s="51">
        <f t="shared" si="71"/>
        <v>885.5880787148689</v>
      </c>
      <c r="D579" s="81" t="str">
        <f t="shared" si="65"/>
        <v>NO VALIDO</v>
      </c>
      <c r="K579" s="3">
        <v>2415</v>
      </c>
      <c r="L579" s="72" t="str">
        <f t="shared" si="66"/>
        <v>NO VALIDO</v>
      </c>
      <c r="M579" s="65">
        <f t="shared" si="67"/>
        <v>1530.8271718462684</v>
      </c>
      <c r="N579" s="65">
        <f t="shared" si="68"/>
        <v>2.1697872340411095</v>
      </c>
      <c r="O579" s="65">
        <f t="shared" si="69"/>
        <v>1532.9969590803094</v>
      </c>
      <c r="P579" s="72">
        <f t="shared" si="70"/>
        <v>0.3046616679157777</v>
      </c>
    </row>
    <row r="580" spans="1:16" ht="15" hidden="1" outlineLevel="1">
      <c r="A580" s="51">
        <f t="shared" si="63"/>
        <v>40.333333333333336</v>
      </c>
      <c r="B580" s="51">
        <f t="shared" si="64"/>
        <v>885.9838014399782</v>
      </c>
      <c r="C580" s="51">
        <f t="shared" si="71"/>
        <v>885.8927403827846</v>
      </c>
      <c r="D580" s="81" t="str">
        <f t="shared" si="65"/>
        <v>NO VALIDO</v>
      </c>
      <c r="K580" s="3">
        <v>2420</v>
      </c>
      <c r="L580" s="72" t="str">
        <f t="shared" si="66"/>
        <v>NO VALIDO</v>
      </c>
      <c r="M580" s="65">
        <f t="shared" si="67"/>
        <v>1607.409966936698</v>
      </c>
      <c r="N580" s="65">
        <f t="shared" si="68"/>
        <v>2.2765264298385546</v>
      </c>
      <c r="O580" s="65">
        <f t="shared" si="69"/>
        <v>1609.6864933665365</v>
      </c>
      <c r="P580" s="72">
        <f t="shared" si="70"/>
        <v>0.3199026384140774</v>
      </c>
    </row>
    <row r="581" spans="1:16" ht="15" hidden="1" outlineLevel="1">
      <c r="A581" s="51">
        <f t="shared" si="63"/>
        <v>40.416666666666664</v>
      </c>
      <c r="B581" s="51">
        <f t="shared" si="64"/>
        <v>886.2920970142978</v>
      </c>
      <c r="C581" s="51">
        <f t="shared" si="71"/>
        <v>886.2126430211987</v>
      </c>
      <c r="D581" s="81" t="str">
        <f t="shared" si="65"/>
        <v>NO VALIDO</v>
      </c>
      <c r="K581" s="3">
        <v>2425</v>
      </c>
      <c r="L581" s="72" t="str">
        <f t="shared" si="66"/>
        <v>NO VALIDO</v>
      </c>
      <c r="M581" s="65">
        <f t="shared" si="67"/>
        <v>1403.6627043355188</v>
      </c>
      <c r="N581" s="65">
        <f t="shared" si="68"/>
        <v>1.9863498274787617</v>
      </c>
      <c r="O581" s="65">
        <f t="shared" si="69"/>
        <v>1405.6490541629976</v>
      </c>
      <c r="P581" s="72">
        <f t="shared" si="70"/>
        <v>0.2793530559920044</v>
      </c>
    </row>
    <row r="582" spans="1:16" ht="15" hidden="1" outlineLevel="1">
      <c r="A582" s="51">
        <f t="shared" si="63"/>
        <v>40.5</v>
      </c>
      <c r="B582" s="51">
        <f t="shared" si="64"/>
        <v>886.5997595377116</v>
      </c>
      <c r="C582" s="51">
        <f t="shared" si="71"/>
        <v>886.4919960771907</v>
      </c>
      <c r="D582" s="81" t="str">
        <f t="shared" si="65"/>
        <v>NO VALIDO</v>
      </c>
      <c r="K582" s="3">
        <v>2430</v>
      </c>
      <c r="L582" s="72" t="str">
        <f t="shared" si="66"/>
        <v>NO VALIDO</v>
      </c>
      <c r="M582" s="65">
        <f t="shared" si="67"/>
        <v>1905.234308767694</v>
      </c>
      <c r="N582" s="65">
        <f t="shared" si="68"/>
        <v>2.694086513022853</v>
      </c>
      <c r="O582" s="65">
        <f t="shared" si="69"/>
        <v>1907.9283952807168</v>
      </c>
      <c r="P582" s="72">
        <f t="shared" si="70"/>
        <v>0.37917403796992477</v>
      </c>
    </row>
    <row r="583" spans="1:16" ht="15" hidden="1" outlineLevel="1">
      <c r="A583" s="51">
        <f t="shared" si="63"/>
        <v>40.583333333333336</v>
      </c>
      <c r="B583" s="51">
        <f t="shared" si="64"/>
        <v>886.9067916046931</v>
      </c>
      <c r="C583" s="51">
        <f t="shared" si="71"/>
        <v>886.8711701151607</v>
      </c>
      <c r="D583" s="81" t="str">
        <f t="shared" si="65"/>
        <v>NO VALIDO</v>
      </c>
      <c r="K583" s="3">
        <v>2435</v>
      </c>
      <c r="L583" s="72" t="str">
        <f t="shared" si="66"/>
        <v>NO VALIDO</v>
      </c>
      <c r="M583" s="65">
        <f t="shared" si="67"/>
        <v>630.3393190014477</v>
      </c>
      <c r="N583" s="65">
        <f t="shared" si="68"/>
        <v>0.8905372383111398</v>
      </c>
      <c r="O583" s="65">
        <f t="shared" si="69"/>
        <v>631.2298562397589</v>
      </c>
      <c r="P583" s="72">
        <f t="shared" si="70"/>
        <v>0.12544809022688141</v>
      </c>
    </row>
    <row r="584" spans="1:16" ht="15" hidden="1" outlineLevel="1">
      <c r="A584" s="51">
        <f t="shared" si="63"/>
        <v>40.666666666666664</v>
      </c>
      <c r="B584" s="51">
        <f t="shared" si="64"/>
        <v>887.2131957937991</v>
      </c>
      <c r="C584" s="51">
        <f t="shared" si="71"/>
        <v>886.9966182053876</v>
      </c>
      <c r="D584" s="81" t="str">
        <f t="shared" si="65"/>
        <v>NO VALIDO</v>
      </c>
      <c r="K584" s="3">
        <v>2440</v>
      </c>
      <c r="L584" s="72" t="str">
        <f t="shared" si="66"/>
        <v>NO VALIDO</v>
      </c>
      <c r="M584" s="65">
        <f t="shared" si="67"/>
        <v>3834.5849480615075</v>
      </c>
      <c r="N584" s="65">
        <f t="shared" si="68"/>
        <v>5.414439710287411</v>
      </c>
      <c r="O584" s="65">
        <f t="shared" si="69"/>
        <v>3839.9993877717948</v>
      </c>
      <c r="P584" s="72">
        <f t="shared" si="70"/>
        <v>0.7631460788911013</v>
      </c>
    </row>
    <row r="585" spans="1:16" ht="15" hidden="1" outlineLevel="1">
      <c r="A585" s="51">
        <f t="shared" si="63"/>
        <v>40.75</v>
      </c>
      <c r="B585" s="51">
        <f t="shared" si="64"/>
        <v>887.5189746677986</v>
      </c>
      <c r="C585" s="51">
        <f t="shared" si="71"/>
        <v>887.7597642842786</v>
      </c>
      <c r="D585" s="81" t="str">
        <f t="shared" si="65"/>
        <v>NO VALIDO</v>
      </c>
      <c r="K585" s="3">
        <v>2445</v>
      </c>
      <c r="L585" s="72" t="str">
        <f t="shared" si="66"/>
        <v>NO VALIDO</v>
      </c>
      <c r="M585" s="65">
        <f t="shared" si="67"/>
        <v>-4269.162717946439</v>
      </c>
      <c r="N585" s="65">
        <f t="shared" si="68"/>
        <v>-6.019740412000374</v>
      </c>
      <c r="O585" s="65">
        <f t="shared" si="69"/>
        <v>-4275.18245835844</v>
      </c>
      <c r="P585" s="72">
        <f t="shared" si="70"/>
        <v>0</v>
      </c>
    </row>
    <row r="586" spans="1:16" ht="15" hidden="1" outlineLevel="1">
      <c r="A586" s="51">
        <f t="shared" si="63"/>
        <v>40.833333333333336</v>
      </c>
      <c r="B586" s="51">
        <f t="shared" si="64"/>
        <v>887.8241307738033</v>
      </c>
      <c r="C586" s="51">
        <f t="shared" si="71"/>
        <v>887.7597642842786</v>
      </c>
      <c r="D586" s="81" t="str">
        <f t="shared" si="65"/>
        <v>NO VALIDO</v>
      </c>
      <c r="K586" s="3">
        <v>2450</v>
      </c>
      <c r="L586" s="72" t="str">
        <f t="shared" si="66"/>
        <v>NO VALIDO</v>
      </c>
      <c r="M586" s="65">
        <f t="shared" si="67"/>
        <v>1141.6580384551391</v>
      </c>
      <c r="N586" s="65">
        <f t="shared" si="68"/>
        <v>1.6091622381168236</v>
      </c>
      <c r="O586" s="65">
        <f t="shared" si="69"/>
        <v>1143.267200693256</v>
      </c>
      <c r="P586" s="72">
        <f t="shared" si="70"/>
        <v>0.2272083386555254</v>
      </c>
    </row>
    <row r="587" spans="1:16" ht="15" hidden="1" outlineLevel="1">
      <c r="A587" s="51">
        <f t="shared" si="63"/>
        <v>40.916666666666664</v>
      </c>
      <c r="B587" s="51">
        <f t="shared" si="64"/>
        <v>888.1286666433925</v>
      </c>
      <c r="C587" s="51">
        <f t="shared" si="71"/>
        <v>887.9869726229341</v>
      </c>
      <c r="D587" s="81" t="str">
        <f t="shared" si="65"/>
        <v>NO VALIDO</v>
      </c>
      <c r="K587" s="3">
        <v>2455</v>
      </c>
      <c r="L587" s="72" t="str">
        <f t="shared" si="66"/>
        <v>NO VALIDO</v>
      </c>
      <c r="M587" s="65">
        <f t="shared" si="67"/>
        <v>2514.9312807280226</v>
      </c>
      <c r="N587" s="65">
        <f t="shared" si="68"/>
        <v>3.542350511460768</v>
      </c>
      <c r="O587" s="65">
        <f t="shared" si="69"/>
        <v>2518.4736312394834</v>
      </c>
      <c r="P587" s="72">
        <f t="shared" si="70"/>
        <v>0.5005113497130756</v>
      </c>
    </row>
    <row r="588" spans="1:16" ht="15" hidden="1" outlineLevel="1">
      <c r="A588" s="51">
        <f t="shared" si="63"/>
        <v>41</v>
      </c>
      <c r="B588" s="51">
        <f t="shared" si="64"/>
        <v>888.4325847927412</v>
      </c>
      <c r="C588" s="51">
        <f t="shared" si="71"/>
        <v>888.4874839726472</v>
      </c>
      <c r="D588" s="81" t="str">
        <f t="shared" si="65"/>
        <v>NO VALIDO</v>
      </c>
      <c r="K588" s="3">
        <v>2460</v>
      </c>
      <c r="L588" s="72" t="str">
        <f t="shared" si="66"/>
        <v>NO VALIDO</v>
      </c>
      <c r="M588" s="65">
        <f t="shared" si="67"/>
        <v>-975.4201500819214</v>
      </c>
      <c r="N588" s="65">
        <f t="shared" si="68"/>
        <v>-1.3724794976496923</v>
      </c>
      <c r="O588" s="65">
        <f t="shared" si="69"/>
        <v>-976.7926295795711</v>
      </c>
      <c r="P588" s="72">
        <f t="shared" si="70"/>
        <v>0</v>
      </c>
    </row>
    <row r="589" spans="1:16" ht="15" hidden="1" outlineLevel="1">
      <c r="A589" s="51">
        <f t="shared" si="63"/>
        <v>41.083333333333336</v>
      </c>
      <c r="B589" s="51">
        <f t="shared" si="64"/>
        <v>888.7358877227434</v>
      </c>
      <c r="C589" s="51">
        <f t="shared" si="71"/>
        <v>888.4874839726472</v>
      </c>
      <c r="D589" s="81" t="str">
        <f t="shared" si="65"/>
        <v>NO VALIDO</v>
      </c>
      <c r="K589" s="3">
        <v>2465</v>
      </c>
      <c r="L589" s="72" t="str">
        <f t="shared" si="66"/>
        <v>NO VALIDO</v>
      </c>
      <c r="M589" s="65">
        <f t="shared" si="67"/>
        <v>4415.238059465369</v>
      </c>
      <c r="N589" s="65">
        <f t="shared" si="68"/>
        <v>6.210093752406465</v>
      </c>
      <c r="O589" s="65">
        <f t="shared" si="69"/>
        <v>4421.448153217775</v>
      </c>
      <c r="P589" s="72">
        <f t="shared" si="70"/>
        <v>0.8787008747692462</v>
      </c>
    </row>
    <row r="590" spans="1:16" ht="15" hidden="1" outlineLevel="1">
      <c r="A590" s="51">
        <f t="shared" si="63"/>
        <v>41.166666666666664</v>
      </c>
      <c r="B590" s="51">
        <f t="shared" si="64"/>
        <v>889.0385779191364</v>
      </c>
      <c r="C590" s="51">
        <f t="shared" si="71"/>
        <v>889.3661848474164</v>
      </c>
      <c r="D590" s="81" t="str">
        <f t="shared" si="65"/>
        <v>NO VALIDO</v>
      </c>
      <c r="K590" s="3">
        <v>2470</v>
      </c>
      <c r="L590" s="72" t="str">
        <f t="shared" si="66"/>
        <v>NO VALIDO</v>
      </c>
      <c r="M590" s="65">
        <f t="shared" si="67"/>
        <v>-5831.918200291409</v>
      </c>
      <c r="N590" s="65">
        <f t="shared" si="68"/>
        <v>-8.19017320700084</v>
      </c>
      <c r="O590" s="65">
        <f t="shared" si="69"/>
        <v>-5840.10837349841</v>
      </c>
      <c r="P590" s="72">
        <f t="shared" si="70"/>
        <v>0</v>
      </c>
    </row>
    <row r="591" spans="1:16" ht="15" hidden="1" outlineLevel="1">
      <c r="A591" s="51">
        <f t="shared" si="63"/>
        <v>41.25</v>
      </c>
      <c r="B591" s="51">
        <f t="shared" si="64"/>
        <v>889.340657852623</v>
      </c>
      <c r="C591" s="51">
        <f t="shared" si="71"/>
        <v>889.3661848474164</v>
      </c>
      <c r="D591" s="81" t="str">
        <f t="shared" si="65"/>
        <v>NO VALIDO</v>
      </c>
      <c r="K591" s="3">
        <v>2475</v>
      </c>
      <c r="L591" s="72" t="str">
        <f t="shared" si="66"/>
        <v>NO VALIDO</v>
      </c>
      <c r="M591" s="65">
        <f t="shared" si="67"/>
        <v>-454.5978100496191</v>
      </c>
      <c r="N591" s="65">
        <f t="shared" si="68"/>
        <v>-0.6381748698345291</v>
      </c>
      <c r="O591" s="65">
        <f t="shared" si="69"/>
        <v>-455.23598491945364</v>
      </c>
      <c r="P591" s="72">
        <f t="shared" si="70"/>
        <v>0</v>
      </c>
    </row>
    <row r="592" spans="1:16" ht="15" hidden="1" outlineLevel="1">
      <c r="A592" s="51">
        <f t="shared" si="63"/>
        <v>41.333333333333336</v>
      </c>
      <c r="B592" s="51">
        <f t="shared" si="64"/>
        <v>889.6421299789918</v>
      </c>
      <c r="C592" s="51">
        <f t="shared" si="71"/>
        <v>889.3661848474164</v>
      </c>
      <c r="D592" s="81" t="str">
        <f t="shared" si="65"/>
        <v>NO VALIDO</v>
      </c>
      <c r="K592" s="3">
        <v>2480</v>
      </c>
      <c r="L592" s="72" t="str">
        <f t="shared" si="66"/>
        <v>NO VALIDO</v>
      </c>
      <c r="M592" s="65">
        <f t="shared" si="67"/>
        <v>4916.084522699971</v>
      </c>
      <c r="N592" s="65">
        <f t="shared" si="68"/>
        <v>6.8986282893831685</v>
      </c>
      <c r="O592" s="65">
        <f t="shared" si="69"/>
        <v>4922.983150989354</v>
      </c>
      <c r="P592" s="72">
        <f t="shared" si="70"/>
        <v>0.9783739289355725</v>
      </c>
    </row>
    <row r="593" spans="1:16" ht="15" hidden="1" outlineLevel="1">
      <c r="A593" s="51">
        <f t="shared" si="63"/>
        <v>41.416666666666664</v>
      </c>
      <c r="B593" s="51">
        <f t="shared" si="64"/>
        <v>889.9429967392377</v>
      </c>
      <c r="C593" s="51">
        <f t="shared" si="71"/>
        <v>890.344558776352</v>
      </c>
      <c r="D593" s="81" t="str">
        <f t="shared" si="65"/>
        <v>NO VALIDO</v>
      </c>
      <c r="K593" s="3">
        <v>2485</v>
      </c>
      <c r="L593" s="72" t="str">
        <f t="shared" si="66"/>
        <v>NO VALIDO</v>
      </c>
      <c r="M593" s="65">
        <f t="shared" si="67"/>
        <v>-7165.820440822994</v>
      </c>
      <c r="N593" s="65">
        <f t="shared" si="68"/>
        <v>-10.039050927855442</v>
      </c>
      <c r="O593" s="65">
        <f t="shared" si="69"/>
        <v>-7175.859491750849</v>
      </c>
      <c r="P593" s="72">
        <f t="shared" si="70"/>
        <v>0</v>
      </c>
    </row>
    <row r="594" spans="1:16" ht="15" hidden="1" outlineLevel="1">
      <c r="A594" s="51">
        <f t="shared" si="63"/>
        <v>41.5</v>
      </c>
      <c r="B594" s="51">
        <f t="shared" si="64"/>
        <v>890.2432605596803</v>
      </c>
      <c r="C594" s="51">
        <f t="shared" si="71"/>
        <v>890.344558776352</v>
      </c>
      <c r="D594" s="81" t="str">
        <f t="shared" si="65"/>
        <v>NO VALIDO</v>
      </c>
      <c r="K594" s="3">
        <v>2490</v>
      </c>
      <c r="L594" s="72" t="str">
        <f t="shared" si="66"/>
        <v>NO VALIDO</v>
      </c>
      <c r="M594" s="65">
        <f t="shared" si="67"/>
        <v>-1808.3530305884838</v>
      </c>
      <c r="N594" s="65">
        <f t="shared" si="68"/>
        <v>-2.532455416792345</v>
      </c>
      <c r="O594" s="65">
        <f t="shared" si="69"/>
        <v>-1810.885486005276</v>
      </c>
      <c r="P594" s="72">
        <f t="shared" si="70"/>
        <v>0</v>
      </c>
    </row>
    <row r="595" spans="1:16" ht="15" hidden="1" outlineLevel="1">
      <c r="A595" s="51">
        <f t="shared" si="63"/>
        <v>41.583333333333336</v>
      </c>
      <c r="B595" s="51">
        <f t="shared" si="64"/>
        <v>890.5429238520813</v>
      </c>
      <c r="C595" s="51">
        <f t="shared" si="71"/>
        <v>890.344558776352</v>
      </c>
      <c r="D595" s="81" t="str">
        <f t="shared" si="65"/>
        <v>NO VALIDO</v>
      </c>
      <c r="K595" s="3">
        <v>2495</v>
      </c>
      <c r="L595" s="72" t="str">
        <f t="shared" si="66"/>
        <v>NO VALIDO</v>
      </c>
      <c r="M595" s="65">
        <f t="shared" si="67"/>
        <v>3542.5373119981678</v>
      </c>
      <c r="N595" s="65">
        <f t="shared" si="68"/>
        <v>4.959126893234611</v>
      </c>
      <c r="O595" s="65">
        <f t="shared" si="69"/>
        <v>3547.4964388914022</v>
      </c>
      <c r="P595" s="72">
        <f t="shared" si="70"/>
        <v>0.7050152158464373</v>
      </c>
    </row>
    <row r="596" spans="1:16" ht="15" hidden="1" outlineLevel="1">
      <c r="A596" s="51">
        <f t="shared" si="63"/>
        <v>41.666666666666664</v>
      </c>
      <c r="B596" s="51">
        <f t="shared" si="64"/>
        <v>890.8419890137608</v>
      </c>
      <c r="C596" s="51">
        <f t="shared" si="71"/>
        <v>891.0495739921984</v>
      </c>
      <c r="D596" s="81" t="str">
        <f t="shared" si="65"/>
        <v>NO VALIDO</v>
      </c>
      <c r="K596" s="3">
        <v>2500</v>
      </c>
      <c r="L596" s="72" t="str">
        <f t="shared" si="66"/>
        <v>NO VALIDO</v>
      </c>
      <c r="M596" s="65">
        <f t="shared" si="67"/>
        <v>-3711.9937233795886</v>
      </c>
      <c r="N596" s="65">
        <f t="shared" si="68"/>
        <v>-5.189624460939513</v>
      </c>
      <c r="O596" s="65">
        <f t="shared" si="69"/>
        <v>-3717.183347840528</v>
      </c>
      <c r="P596" s="72">
        <f t="shared" si="70"/>
        <v>0</v>
      </c>
    </row>
    <row r="597" spans="1:16" ht="15" hidden="1" outlineLevel="1">
      <c r="A597" s="51">
        <f t="shared" si="63"/>
        <v>41.75</v>
      </c>
      <c r="B597" s="51">
        <f t="shared" si="64"/>
        <v>891.1404584277116</v>
      </c>
      <c r="C597" s="51">
        <f t="shared" si="71"/>
        <v>891.0495739921984</v>
      </c>
      <c r="D597" s="81" t="str">
        <f t="shared" si="65"/>
        <v>NO VALIDO</v>
      </c>
      <c r="K597" s="3">
        <v>2505</v>
      </c>
      <c r="L597" s="72" t="str">
        <f t="shared" si="66"/>
        <v>NO VALIDO</v>
      </c>
      <c r="M597" s="65">
        <f t="shared" si="67"/>
        <v>1625.8027697592956</v>
      </c>
      <c r="N597" s="65">
        <f t="shared" si="68"/>
        <v>2.272110887830081</v>
      </c>
      <c r="O597" s="65">
        <f t="shared" si="69"/>
        <v>1628.0748806471256</v>
      </c>
      <c r="P597" s="72">
        <f t="shared" si="70"/>
        <v>0.32355707275982226</v>
      </c>
    </row>
    <row r="598" spans="1:16" ht="15" hidden="1" outlineLevel="1">
      <c r="A598" s="51">
        <f t="shared" si="63"/>
        <v>41.833333333333336</v>
      </c>
      <c r="B598" s="51">
        <f t="shared" si="64"/>
        <v>891.4383344627146</v>
      </c>
      <c r="C598" s="51">
        <f t="shared" si="71"/>
        <v>891.3731310649582</v>
      </c>
      <c r="D598" s="81" t="str">
        <f t="shared" si="65"/>
        <v>NO VALIDO</v>
      </c>
      <c r="K598" s="3">
        <v>2510</v>
      </c>
      <c r="L598" s="72" t="str">
        <f t="shared" si="66"/>
        <v>NO VALIDO</v>
      </c>
      <c r="M598" s="65">
        <f t="shared" si="67"/>
        <v>1167.3370968528077</v>
      </c>
      <c r="N598" s="65">
        <f t="shared" si="68"/>
        <v>1.6300849439090825</v>
      </c>
      <c r="O598" s="65">
        <f t="shared" si="69"/>
        <v>1168.9671817967169</v>
      </c>
      <c r="P598" s="72">
        <f t="shared" si="70"/>
        <v>0.23231584983616185</v>
      </c>
    </row>
    <row r="599" spans="1:16" ht="15" hidden="1" outlineLevel="1">
      <c r="A599" s="51">
        <f t="shared" si="63"/>
        <v>41.916666666666664</v>
      </c>
      <c r="B599" s="51">
        <f t="shared" si="64"/>
        <v>891.7356194734506</v>
      </c>
      <c r="C599" s="51">
        <f t="shared" si="71"/>
        <v>891.6054469147944</v>
      </c>
      <c r="D599" s="81" t="str">
        <f t="shared" si="65"/>
        <v>NO VALIDO</v>
      </c>
      <c r="K599" s="3">
        <v>2515</v>
      </c>
      <c r="L599" s="72" t="str">
        <f t="shared" si="66"/>
        <v>NO VALIDO</v>
      </c>
      <c r="M599" s="65">
        <f t="shared" si="67"/>
        <v>2332.070957291583</v>
      </c>
      <c r="N599" s="65">
        <f t="shared" si="68"/>
        <v>3.2543139664056753</v>
      </c>
      <c r="O599" s="65">
        <f t="shared" si="69"/>
        <v>2335.325271257989</v>
      </c>
      <c r="P599" s="72">
        <f t="shared" si="70"/>
        <v>0.46411317912474226</v>
      </c>
    </row>
    <row r="600" spans="1:16" ht="15" hidden="1" outlineLevel="1">
      <c r="A600" s="51">
        <f t="shared" si="63"/>
        <v>42</v>
      </c>
      <c r="B600" s="51">
        <f t="shared" si="64"/>
        <v>892.0323158006117</v>
      </c>
      <c r="C600" s="51">
        <f t="shared" si="71"/>
        <v>892.0695600939191</v>
      </c>
      <c r="D600" s="81" t="str">
        <f t="shared" si="65"/>
        <v>NO VALIDO</v>
      </c>
      <c r="K600" s="3">
        <v>2520</v>
      </c>
      <c r="L600" s="72" t="str">
        <f t="shared" si="66"/>
        <v>NO VALIDO</v>
      </c>
      <c r="M600" s="65">
        <f t="shared" si="67"/>
        <v>-667.8939882424329</v>
      </c>
      <c r="N600" s="65">
        <f t="shared" si="68"/>
        <v>-0.9311073326841779</v>
      </c>
      <c r="O600" s="65">
        <f t="shared" si="69"/>
        <v>-668.8250955751171</v>
      </c>
      <c r="P600" s="72">
        <f t="shared" si="70"/>
        <v>0</v>
      </c>
    </row>
    <row r="601" spans="1:16" ht="15" hidden="1" outlineLevel="1">
      <c r="A601" s="51">
        <f t="shared" si="63"/>
        <v>42.083333333333336</v>
      </c>
      <c r="B601" s="51">
        <f t="shared" si="64"/>
        <v>892.3284257710131</v>
      </c>
      <c r="C601" s="51">
        <f t="shared" si="71"/>
        <v>892.0695600939191</v>
      </c>
      <c r="D601" s="81" t="str">
        <f t="shared" si="65"/>
        <v>NO VALIDO</v>
      </c>
      <c r="K601" s="3">
        <v>2525</v>
      </c>
      <c r="L601" s="72" t="str">
        <f t="shared" si="66"/>
        <v>NO VALIDO</v>
      </c>
      <c r="M601" s="65">
        <f t="shared" si="67"/>
        <v>4643.9531848995</v>
      </c>
      <c r="N601" s="65">
        <f t="shared" si="68"/>
        <v>6.471641927350902</v>
      </c>
      <c r="O601" s="65">
        <f t="shared" si="69"/>
        <v>4650.424826826851</v>
      </c>
      <c r="P601" s="72">
        <f t="shared" si="70"/>
        <v>0.9242067806240101</v>
      </c>
    </row>
    <row r="602" spans="1:16" ht="15" hidden="1" outlineLevel="1">
      <c r="A602" s="51">
        <f t="shared" si="63"/>
        <v>42.166666666666664</v>
      </c>
      <c r="B602" s="51">
        <f t="shared" si="64"/>
        <v>892.6239516977014</v>
      </c>
      <c r="C602" s="51">
        <f t="shared" si="71"/>
        <v>892.9937668745431</v>
      </c>
      <c r="D602" s="81" t="str">
        <f t="shared" si="65"/>
        <v>NO VALIDO</v>
      </c>
      <c r="K602" s="3">
        <v>2530</v>
      </c>
      <c r="L602" s="72" t="str">
        <f t="shared" si="66"/>
        <v>NO VALIDO</v>
      </c>
      <c r="M602" s="65">
        <f t="shared" si="67"/>
        <v>-6644.768418166014</v>
      </c>
      <c r="N602" s="65">
        <f t="shared" si="68"/>
        <v>-9.245379421042799</v>
      </c>
      <c r="O602" s="65">
        <f t="shared" si="69"/>
        <v>-6654.013797587057</v>
      </c>
      <c r="P602" s="72">
        <f t="shared" si="70"/>
        <v>0</v>
      </c>
    </row>
    <row r="603" spans="1:16" ht="15" hidden="1" outlineLevel="1">
      <c r="A603" s="51">
        <f t="shared" si="63"/>
        <v>42.25</v>
      </c>
      <c r="B603" s="51">
        <f t="shared" si="64"/>
        <v>892.9188958800634</v>
      </c>
      <c r="C603" s="51">
        <f t="shared" si="71"/>
        <v>892.9937668745431</v>
      </c>
      <c r="D603" s="81" t="str">
        <f t="shared" si="65"/>
        <v>NO VALIDO</v>
      </c>
      <c r="K603" s="3">
        <v>2535</v>
      </c>
      <c r="L603" s="72" t="str">
        <f t="shared" si="66"/>
        <v>NO VALIDO</v>
      </c>
      <c r="M603" s="65">
        <f t="shared" si="67"/>
        <v>-1345.778271183999</v>
      </c>
      <c r="N603" s="65">
        <f t="shared" si="68"/>
        <v>-1.8717748619934582</v>
      </c>
      <c r="O603" s="65">
        <f t="shared" si="69"/>
        <v>-1347.6500460459924</v>
      </c>
      <c r="P603" s="72">
        <f t="shared" si="70"/>
        <v>0</v>
      </c>
    </row>
    <row r="604" spans="1:16" ht="15" hidden="1" outlineLevel="1">
      <c r="A604" s="51">
        <f t="shared" si="63"/>
        <v>42.333333333333336</v>
      </c>
      <c r="B604" s="51">
        <f t="shared" si="64"/>
        <v>893.2132606039336</v>
      </c>
      <c r="C604" s="51">
        <f t="shared" si="71"/>
        <v>892.9937668745431</v>
      </c>
      <c r="D604" s="81" t="str">
        <f t="shared" si="65"/>
        <v>NO VALIDO</v>
      </c>
      <c r="K604" s="3">
        <v>2540</v>
      </c>
      <c r="L604" s="72" t="str">
        <f t="shared" si="66"/>
        <v>NO VALIDO</v>
      </c>
      <c r="M604" s="65">
        <f t="shared" si="67"/>
        <v>3946.8124360842958</v>
      </c>
      <c r="N604" s="65">
        <f t="shared" si="68"/>
        <v>5.4873432347619655</v>
      </c>
      <c r="O604" s="65">
        <f t="shared" si="69"/>
        <v>3952.299779319058</v>
      </c>
      <c r="P604" s="72">
        <f t="shared" si="70"/>
        <v>0.7854642083523038</v>
      </c>
    </row>
    <row r="605" spans="1:16" ht="15" hidden="1" outlineLevel="1">
      <c r="A605" s="51">
        <f t="shared" si="63"/>
        <v>42.416666666666664</v>
      </c>
      <c r="B605" s="51">
        <f t="shared" si="64"/>
        <v>893.5070481417005</v>
      </c>
      <c r="C605" s="51">
        <f t="shared" si="71"/>
        <v>893.7792310828954</v>
      </c>
      <c r="D605" s="81" t="str">
        <f t="shared" si="65"/>
        <v>NO VALIDO</v>
      </c>
      <c r="K605" s="3">
        <v>2545</v>
      </c>
      <c r="L605" s="72" t="str">
        <f t="shared" si="66"/>
        <v>NO VALIDO</v>
      </c>
      <c r="M605" s="65">
        <f t="shared" si="67"/>
        <v>-4901.037864629161</v>
      </c>
      <c r="N605" s="65">
        <f t="shared" si="68"/>
        <v>-6.804573529873892</v>
      </c>
      <c r="O605" s="65">
        <f t="shared" si="69"/>
        <v>-4907.842438159035</v>
      </c>
      <c r="P605" s="72">
        <f t="shared" si="70"/>
        <v>0</v>
      </c>
    </row>
    <row r="606" spans="1:16" ht="15" hidden="1" outlineLevel="1">
      <c r="A606" s="51">
        <f t="shared" si="63"/>
        <v>42.5</v>
      </c>
      <c r="B606" s="51">
        <f t="shared" si="64"/>
        <v>893.8002607524116</v>
      </c>
      <c r="C606" s="51">
        <f t="shared" si="71"/>
        <v>893.7792310828954</v>
      </c>
      <c r="D606" s="81" t="str">
        <f t="shared" si="65"/>
        <v>NO VALIDO</v>
      </c>
      <c r="K606" s="3">
        <v>2550</v>
      </c>
      <c r="L606" s="72" t="str">
        <f t="shared" si="66"/>
        <v>NO VALIDO</v>
      </c>
      <c r="M606" s="65">
        <f t="shared" si="67"/>
        <v>378.8116384627661</v>
      </c>
      <c r="N606" s="65">
        <f t="shared" si="68"/>
        <v>0.5257417379056051</v>
      </c>
      <c r="O606" s="65">
        <f t="shared" si="69"/>
        <v>379.3373802006717</v>
      </c>
      <c r="P606" s="72">
        <f t="shared" si="70"/>
        <v>0.07538798969573415</v>
      </c>
    </row>
    <row r="607" spans="1:16" ht="15" hidden="1" outlineLevel="1">
      <c r="A607" s="51">
        <f t="shared" si="63"/>
        <v>42.583333333333336</v>
      </c>
      <c r="B607" s="51">
        <f t="shared" si="64"/>
        <v>894.0929006818782</v>
      </c>
      <c r="C607" s="51">
        <f t="shared" si="71"/>
        <v>893.8546190725912</v>
      </c>
      <c r="D607" s="81" t="str">
        <f t="shared" si="65"/>
        <v>NO VALIDO</v>
      </c>
      <c r="K607" s="3">
        <v>2555</v>
      </c>
      <c r="L607" s="72" t="str">
        <f t="shared" si="66"/>
        <v>NO VALIDO</v>
      </c>
      <c r="M607" s="65">
        <f t="shared" si="67"/>
        <v>4294.245368805359</v>
      </c>
      <c r="N607" s="65">
        <f t="shared" si="68"/>
        <v>5.957040232175359</v>
      </c>
      <c r="O607" s="65">
        <f t="shared" si="69"/>
        <v>4300.202409037534</v>
      </c>
      <c r="P607" s="72">
        <f t="shared" si="70"/>
        <v>0.8546049817990459</v>
      </c>
    </row>
    <row r="608" spans="1:16" ht="15" hidden="1" outlineLevel="1">
      <c r="A608" s="51">
        <f aca="true" t="shared" si="72" ref="A608:A671">K608/60</f>
        <v>42.666666666666664</v>
      </c>
      <c r="B608" s="51">
        <f aca="true" t="shared" si="73" ref="B608:B671">20+345*(LOG(8*A608+1))</f>
        <v>894.3849701627774</v>
      </c>
      <c r="C608" s="51">
        <f t="shared" si="71"/>
        <v>894.7092240543902</v>
      </c>
      <c r="D608" s="81" t="str">
        <f aca="true" t="shared" si="74" ref="D608:D671">IF(C608&lt;$E$38,"VALIDO","NO VALIDO")</f>
        <v>NO VALIDO</v>
      </c>
      <c r="K608" s="3">
        <v>2560</v>
      </c>
      <c r="L608" s="72" t="str">
        <f aca="true" t="shared" si="75" ref="L608:L671">IF(C608&lt;$E$38,C608,"NO VALIDO")</f>
        <v>NO VALIDO</v>
      </c>
      <c r="M608" s="65">
        <f aca="true" t="shared" si="76" ref="M608:M671">$D$92*$E$92*$F$92*$G$92*((B608+273)^4-(C608+273)^4)</f>
        <v>-5852.231334753629</v>
      </c>
      <c r="N608" s="65">
        <f aca="true" t="shared" si="77" ref="N608:N671">$H$92*(B608-C608)</f>
        <v>-8.106347290319604</v>
      </c>
      <c r="O608" s="65">
        <f aca="true" t="shared" si="78" ref="O608:O671">M608+N608</f>
        <v>-5860.337682043949</v>
      </c>
      <c r="P608" s="72">
        <f aca="true" t="shared" si="79" ref="P608:P671">IF(O608&gt;0,$B$94*O608*5,0)</f>
        <v>0</v>
      </c>
    </row>
    <row r="609" spans="1:16" ht="15" hidden="1" outlineLevel="1">
      <c r="A609" s="51">
        <f t="shared" si="72"/>
        <v>42.75</v>
      </c>
      <c r="B609" s="51">
        <f t="shared" si="73"/>
        <v>894.6764714147557</v>
      </c>
      <c r="C609" s="51">
        <f aca="true" t="shared" si="80" ref="C609:C672">C608+P608</f>
        <v>894.7092240543902</v>
      </c>
      <c r="D609" s="81" t="str">
        <f t="shared" si="74"/>
        <v>NO VALIDO</v>
      </c>
      <c r="K609" s="3">
        <v>2565</v>
      </c>
      <c r="L609" s="72" t="str">
        <f t="shared" si="75"/>
        <v>NO VALIDO</v>
      </c>
      <c r="M609" s="65">
        <f t="shared" si="76"/>
        <v>-591.3508451217517</v>
      </c>
      <c r="N609" s="65">
        <f t="shared" si="77"/>
        <v>-0.8188159908627313</v>
      </c>
      <c r="O609" s="65">
        <f t="shared" si="78"/>
        <v>-592.1696611126144</v>
      </c>
      <c r="P609" s="72">
        <f t="shared" si="79"/>
        <v>0</v>
      </c>
    </row>
    <row r="610" spans="1:16" ht="15" hidden="1" outlineLevel="1">
      <c r="A610" s="51">
        <f t="shared" si="72"/>
        <v>42.833333333333336</v>
      </c>
      <c r="B610" s="51">
        <f t="shared" si="73"/>
        <v>894.9674066445297</v>
      </c>
      <c r="C610" s="51">
        <f t="shared" si="80"/>
        <v>894.7092240543902</v>
      </c>
      <c r="D610" s="81" t="str">
        <f t="shared" si="74"/>
        <v>NO VALIDO</v>
      </c>
      <c r="K610" s="3">
        <v>2570</v>
      </c>
      <c r="L610" s="72" t="str">
        <f t="shared" si="75"/>
        <v>NO VALIDO</v>
      </c>
      <c r="M610" s="65">
        <f t="shared" si="76"/>
        <v>4663.24435036749</v>
      </c>
      <c r="N610" s="65">
        <f t="shared" si="77"/>
        <v>6.45456475348567</v>
      </c>
      <c r="O610" s="65">
        <f t="shared" si="78"/>
        <v>4669.698915120976</v>
      </c>
      <c r="P610" s="72">
        <f t="shared" si="79"/>
        <v>0.9280372356372848</v>
      </c>
    </row>
    <row r="611" spans="1:16" ht="15" hidden="1" outlineLevel="1">
      <c r="A611" s="51">
        <f t="shared" si="72"/>
        <v>42.916666666666664</v>
      </c>
      <c r="B611" s="51">
        <f t="shared" si="73"/>
        <v>895.2577780459856</v>
      </c>
      <c r="C611" s="51">
        <f t="shared" si="80"/>
        <v>895.6372612900275</v>
      </c>
      <c r="D611" s="81" t="str">
        <f t="shared" si="74"/>
        <v>NO VALIDO</v>
      </c>
      <c r="K611" s="3">
        <v>2575</v>
      </c>
      <c r="L611" s="72" t="str">
        <f t="shared" si="75"/>
        <v>NO VALIDO</v>
      </c>
      <c r="M611" s="65">
        <f t="shared" si="76"/>
        <v>-6864.885588013</v>
      </c>
      <c r="N611" s="65">
        <f t="shared" si="77"/>
        <v>-9.487081101048034</v>
      </c>
      <c r="O611" s="65">
        <f t="shared" si="78"/>
        <v>-6874.372669114048</v>
      </c>
      <c r="P611" s="72">
        <f t="shared" si="79"/>
        <v>0</v>
      </c>
    </row>
    <row r="612" spans="1:16" ht="15" hidden="1" outlineLevel="1">
      <c r="A612" s="51">
        <f t="shared" si="72"/>
        <v>43</v>
      </c>
      <c r="B612" s="51">
        <f t="shared" si="73"/>
        <v>895.5475878002795</v>
      </c>
      <c r="C612" s="51">
        <f t="shared" si="80"/>
        <v>895.6372612900275</v>
      </c>
      <c r="D612" s="81" t="str">
        <f t="shared" si="74"/>
        <v>NO VALIDO</v>
      </c>
      <c r="K612" s="3">
        <v>2580</v>
      </c>
      <c r="L612" s="72" t="str">
        <f t="shared" si="75"/>
        <v>NO VALIDO</v>
      </c>
      <c r="M612" s="65">
        <f t="shared" si="76"/>
        <v>-1622.8049595451282</v>
      </c>
      <c r="N612" s="65">
        <f t="shared" si="77"/>
        <v>-2.2418372436987966</v>
      </c>
      <c r="O612" s="65">
        <f t="shared" si="78"/>
        <v>-1625.0467967888271</v>
      </c>
      <c r="P612" s="72">
        <f t="shared" si="79"/>
        <v>0</v>
      </c>
    </row>
    <row r="613" spans="1:16" ht="15" hidden="1" outlineLevel="1">
      <c r="A613" s="51">
        <f t="shared" si="72"/>
        <v>43.083333333333336</v>
      </c>
      <c r="B613" s="51">
        <f t="shared" si="73"/>
        <v>895.8368380759356</v>
      </c>
      <c r="C613" s="51">
        <f t="shared" si="80"/>
        <v>895.6372612900275</v>
      </c>
      <c r="D613" s="81" t="str">
        <f t="shared" si="74"/>
        <v>NO VALIDO</v>
      </c>
      <c r="K613" s="3">
        <v>2585</v>
      </c>
      <c r="L613" s="72" t="str">
        <f t="shared" si="75"/>
        <v>NO VALIDO</v>
      </c>
      <c r="M613" s="65">
        <f t="shared" si="76"/>
        <v>3613.046216756561</v>
      </c>
      <c r="N613" s="65">
        <f t="shared" si="77"/>
        <v>4.989419647702675</v>
      </c>
      <c r="O613" s="65">
        <f t="shared" si="78"/>
        <v>3618.0356364042636</v>
      </c>
      <c r="P613" s="72">
        <f t="shared" si="79"/>
        <v>0.7190338930789099</v>
      </c>
    </row>
    <row r="614" spans="1:16" ht="15" hidden="1" outlineLevel="1">
      <c r="A614" s="51">
        <f t="shared" si="72"/>
        <v>43.166666666666664</v>
      </c>
      <c r="B614" s="51">
        <f t="shared" si="73"/>
        <v>896.1255310289426</v>
      </c>
      <c r="C614" s="51">
        <f t="shared" si="80"/>
        <v>896.3562951831063</v>
      </c>
      <c r="D614" s="81" t="str">
        <f t="shared" si="74"/>
        <v>NO VALIDO</v>
      </c>
      <c r="K614" s="3">
        <v>2590</v>
      </c>
      <c r="L614" s="72" t="str">
        <f t="shared" si="75"/>
        <v>NO VALIDO</v>
      </c>
      <c r="M614" s="65">
        <f t="shared" si="76"/>
        <v>-4183.053484289864</v>
      </c>
      <c r="N614" s="65">
        <f t="shared" si="77"/>
        <v>-5.76910385409235</v>
      </c>
      <c r="O614" s="65">
        <f t="shared" si="78"/>
        <v>-4188.822588143957</v>
      </c>
      <c r="P614" s="72">
        <f t="shared" si="79"/>
        <v>0</v>
      </c>
    </row>
    <row r="615" spans="1:16" ht="15" hidden="1" outlineLevel="1">
      <c r="A615" s="51">
        <f t="shared" si="72"/>
        <v>43.25</v>
      </c>
      <c r="B615" s="51">
        <f t="shared" si="73"/>
        <v>896.4136688028514</v>
      </c>
      <c r="C615" s="51">
        <f t="shared" si="80"/>
        <v>896.3562951831063</v>
      </c>
      <c r="D615" s="81" t="str">
        <f t="shared" si="74"/>
        <v>NO VALIDO</v>
      </c>
      <c r="K615" s="3">
        <v>2595</v>
      </c>
      <c r="L615" s="72" t="str">
        <f t="shared" si="75"/>
        <v>NO VALIDO</v>
      </c>
      <c r="M615" s="65">
        <f t="shared" si="76"/>
        <v>1040.3940065317713</v>
      </c>
      <c r="N615" s="65">
        <f t="shared" si="77"/>
        <v>1.434340493625541</v>
      </c>
      <c r="O615" s="65">
        <f t="shared" si="78"/>
        <v>1041.8283470253969</v>
      </c>
      <c r="P615" s="72">
        <f t="shared" si="79"/>
        <v>0.20704878767477522</v>
      </c>
    </row>
    <row r="616" spans="1:16" ht="15" hidden="1" outlineLevel="1">
      <c r="A616" s="51">
        <f t="shared" si="72"/>
        <v>43.333333333333336</v>
      </c>
      <c r="B616" s="51">
        <f t="shared" si="73"/>
        <v>896.7012535288695</v>
      </c>
      <c r="C616" s="51">
        <f t="shared" si="80"/>
        <v>896.5633439707811</v>
      </c>
      <c r="D616" s="81" t="str">
        <f t="shared" si="74"/>
        <v>NO VALIDO</v>
      </c>
      <c r="K616" s="3">
        <v>2600</v>
      </c>
      <c r="L616" s="72" t="str">
        <f t="shared" si="75"/>
        <v>NO VALIDO</v>
      </c>
      <c r="M616" s="65">
        <f t="shared" si="76"/>
        <v>2502.392793305559</v>
      </c>
      <c r="N616" s="65">
        <f t="shared" si="77"/>
        <v>3.4477389522095336</v>
      </c>
      <c r="O616" s="65">
        <f t="shared" si="78"/>
        <v>2505.8405322577682</v>
      </c>
      <c r="P616" s="72">
        <f t="shared" si="79"/>
        <v>0.4980006982835885</v>
      </c>
    </row>
    <row r="617" spans="1:16" ht="15" hidden="1" outlineLevel="1">
      <c r="A617" s="51">
        <f t="shared" si="72"/>
        <v>43.416666666666664</v>
      </c>
      <c r="B617" s="51">
        <f t="shared" si="73"/>
        <v>896.9882873259565</v>
      </c>
      <c r="C617" s="51">
        <f t="shared" si="80"/>
        <v>897.0613446690647</v>
      </c>
      <c r="D617" s="81" t="str">
        <f t="shared" si="74"/>
        <v>NO VALIDO</v>
      </c>
      <c r="K617" s="3">
        <v>2605</v>
      </c>
      <c r="L617" s="72" t="str">
        <f t="shared" si="75"/>
        <v>NO VALIDO</v>
      </c>
      <c r="M617" s="65">
        <f t="shared" si="76"/>
        <v>-1326.973189926742</v>
      </c>
      <c r="N617" s="65">
        <f t="shared" si="77"/>
        <v>-1.8264335777047336</v>
      </c>
      <c r="O617" s="65">
        <f t="shared" si="78"/>
        <v>-1328.7996235044466</v>
      </c>
      <c r="P617" s="72">
        <f t="shared" si="79"/>
        <v>0</v>
      </c>
    </row>
    <row r="618" spans="1:16" ht="15" hidden="1" outlineLevel="1">
      <c r="A618" s="51">
        <f t="shared" si="72"/>
        <v>43.5</v>
      </c>
      <c r="B618" s="51">
        <f t="shared" si="73"/>
        <v>897.274772300917</v>
      </c>
      <c r="C618" s="51">
        <f t="shared" si="80"/>
        <v>897.0613446690647</v>
      </c>
      <c r="D618" s="81" t="str">
        <f t="shared" si="74"/>
        <v>NO VALIDO</v>
      </c>
      <c r="K618" s="3">
        <v>2610</v>
      </c>
      <c r="L618" s="72" t="str">
        <f t="shared" si="75"/>
        <v>NO VALIDO</v>
      </c>
      <c r="M618" s="65">
        <f t="shared" si="76"/>
        <v>3878.005506060641</v>
      </c>
      <c r="N618" s="65">
        <f t="shared" si="77"/>
        <v>5.33569079630638</v>
      </c>
      <c r="O618" s="65">
        <f t="shared" si="78"/>
        <v>3883.341196856947</v>
      </c>
      <c r="P618" s="72">
        <f t="shared" si="79"/>
        <v>0.7717596562163241</v>
      </c>
    </row>
    <row r="619" spans="1:16" ht="15" hidden="1" outlineLevel="1">
      <c r="A619" s="51">
        <f t="shared" si="72"/>
        <v>43.583333333333336</v>
      </c>
      <c r="B619" s="51">
        <f t="shared" si="73"/>
        <v>897.560710548494</v>
      </c>
      <c r="C619" s="51">
        <f t="shared" si="80"/>
        <v>897.833104325281</v>
      </c>
      <c r="D619" s="81" t="str">
        <f t="shared" si="74"/>
        <v>NO VALIDO</v>
      </c>
      <c r="K619" s="3">
        <v>2615</v>
      </c>
      <c r="L619" s="72" t="str">
        <f t="shared" si="75"/>
        <v>NO VALIDO</v>
      </c>
      <c r="M619" s="65">
        <f t="shared" si="76"/>
        <v>-4956.141019185439</v>
      </c>
      <c r="N619" s="65">
        <f t="shared" si="77"/>
        <v>-6.809844419677802</v>
      </c>
      <c r="O619" s="65">
        <f t="shared" si="78"/>
        <v>-4962.950863605117</v>
      </c>
      <c r="P619" s="72">
        <f t="shared" si="79"/>
        <v>0</v>
      </c>
    </row>
    <row r="620" spans="1:16" ht="15" hidden="1" outlineLevel="1">
      <c r="A620" s="51">
        <f t="shared" si="72"/>
        <v>43.666666666666664</v>
      </c>
      <c r="B620" s="51">
        <f t="shared" si="73"/>
        <v>897.8461041514599</v>
      </c>
      <c r="C620" s="51">
        <f t="shared" si="80"/>
        <v>897.833104325281</v>
      </c>
      <c r="D620" s="81" t="str">
        <f t="shared" si="74"/>
        <v>NO VALIDO</v>
      </c>
      <c r="K620" s="3">
        <v>2620</v>
      </c>
      <c r="L620" s="72" t="str">
        <f t="shared" si="75"/>
        <v>NO VALIDO</v>
      </c>
      <c r="M620" s="65">
        <f t="shared" si="76"/>
        <v>236.61529408947877</v>
      </c>
      <c r="N620" s="65">
        <f t="shared" si="77"/>
        <v>0.32499565447210443</v>
      </c>
      <c r="O620" s="65">
        <f t="shared" si="78"/>
        <v>236.94028974395087</v>
      </c>
      <c r="P620" s="72">
        <f t="shared" si="79"/>
        <v>0.04708856298915727</v>
      </c>
    </row>
    <row r="621" spans="1:16" ht="15" hidden="1" outlineLevel="1">
      <c r="A621" s="51">
        <f t="shared" si="72"/>
        <v>43.75</v>
      </c>
      <c r="B621" s="51">
        <f t="shared" si="73"/>
        <v>898.1309551807092</v>
      </c>
      <c r="C621" s="51">
        <f t="shared" si="80"/>
        <v>897.8801928882702</v>
      </c>
      <c r="D621" s="81" t="str">
        <f t="shared" si="74"/>
        <v>NO VALIDO</v>
      </c>
      <c r="K621" s="3">
        <v>2625</v>
      </c>
      <c r="L621" s="72" t="str">
        <f t="shared" si="75"/>
        <v>NO VALIDO</v>
      </c>
      <c r="M621" s="65">
        <f t="shared" si="76"/>
        <v>4566.171068419724</v>
      </c>
      <c r="N621" s="65">
        <f t="shared" si="77"/>
        <v>6.2690573109733805</v>
      </c>
      <c r="O621" s="65">
        <f t="shared" si="78"/>
        <v>4572.440125730697</v>
      </c>
      <c r="P621" s="72">
        <f t="shared" si="79"/>
        <v>0.9087084138678743</v>
      </c>
    </row>
    <row r="622" spans="1:16" ht="15" hidden="1" outlineLevel="1">
      <c r="A622" s="51">
        <f t="shared" si="72"/>
        <v>43.833333333333336</v>
      </c>
      <c r="B622" s="51">
        <f t="shared" si="73"/>
        <v>898.415265695347</v>
      </c>
      <c r="C622" s="51">
        <f t="shared" si="80"/>
        <v>898.7889013021381</v>
      </c>
      <c r="D622" s="81" t="str">
        <f t="shared" si="74"/>
        <v>NO VALIDO</v>
      </c>
      <c r="K622" s="3">
        <v>2630</v>
      </c>
      <c r="L622" s="72" t="str">
        <f t="shared" si="75"/>
        <v>NO VALIDO</v>
      </c>
      <c r="M622" s="65">
        <f t="shared" si="76"/>
        <v>-6813.993714040667</v>
      </c>
      <c r="N622" s="65">
        <f t="shared" si="77"/>
        <v>-9.340890169778504</v>
      </c>
      <c r="O622" s="65">
        <f t="shared" si="78"/>
        <v>-6823.334604210446</v>
      </c>
      <c r="P622" s="72">
        <f t="shared" si="79"/>
        <v>0</v>
      </c>
    </row>
    <row r="623" spans="1:16" ht="15" hidden="1" outlineLevel="1">
      <c r="A623" s="51">
        <f t="shared" si="72"/>
        <v>43.916666666666664</v>
      </c>
      <c r="B623" s="51">
        <f t="shared" si="73"/>
        <v>898.6990377427784</v>
      </c>
      <c r="C623" s="51">
        <f t="shared" si="80"/>
        <v>898.7889013021381</v>
      </c>
      <c r="D623" s="81" t="str">
        <f t="shared" si="74"/>
        <v>NO VALIDO</v>
      </c>
      <c r="K623" s="3">
        <v>2635</v>
      </c>
      <c r="L623" s="72" t="str">
        <f t="shared" si="75"/>
        <v>NO VALIDO</v>
      </c>
      <c r="M623" s="65">
        <f t="shared" si="76"/>
        <v>-1639.4374545200244</v>
      </c>
      <c r="N623" s="65">
        <f t="shared" si="77"/>
        <v>-2.246588983993547</v>
      </c>
      <c r="O623" s="65">
        <f t="shared" si="78"/>
        <v>-1641.684043504018</v>
      </c>
      <c r="P623" s="72">
        <f t="shared" si="79"/>
        <v>0</v>
      </c>
    </row>
    <row r="624" spans="1:16" ht="15" hidden="1" outlineLevel="1">
      <c r="A624" s="51">
        <f t="shared" si="72"/>
        <v>44</v>
      </c>
      <c r="B624" s="51">
        <f t="shared" si="73"/>
        <v>898.9822733587987</v>
      </c>
      <c r="C624" s="51">
        <f t="shared" si="80"/>
        <v>898.7889013021381</v>
      </c>
      <c r="D624" s="81" t="str">
        <f t="shared" si="74"/>
        <v>NO VALIDO</v>
      </c>
      <c r="K624" s="3">
        <v>2640</v>
      </c>
      <c r="L624" s="72" t="str">
        <f t="shared" si="75"/>
        <v>NO VALIDO</v>
      </c>
      <c r="M624" s="65">
        <f t="shared" si="76"/>
        <v>3529.0873907440687</v>
      </c>
      <c r="N624" s="65">
        <f t="shared" si="77"/>
        <v>4.8343014165141085</v>
      </c>
      <c r="O624" s="65">
        <f t="shared" si="78"/>
        <v>3533.921692160583</v>
      </c>
      <c r="P624" s="72">
        <f t="shared" si="79"/>
        <v>0.702317425119555</v>
      </c>
    </row>
    <row r="625" spans="1:16" ht="15" hidden="1" outlineLevel="1">
      <c r="A625" s="51">
        <f t="shared" si="72"/>
        <v>44.083333333333336</v>
      </c>
      <c r="B625" s="51">
        <f t="shared" si="73"/>
        <v>899.264974567679</v>
      </c>
      <c r="C625" s="51">
        <f t="shared" si="80"/>
        <v>899.4912187272577</v>
      </c>
      <c r="D625" s="81" t="str">
        <f t="shared" si="74"/>
        <v>NO VALIDO</v>
      </c>
      <c r="K625" s="3">
        <v>2645</v>
      </c>
      <c r="L625" s="72" t="str">
        <f t="shared" si="75"/>
        <v>NO VALIDO</v>
      </c>
      <c r="M625" s="65">
        <f t="shared" si="76"/>
        <v>-4134.219426820778</v>
      </c>
      <c r="N625" s="65">
        <f t="shared" si="77"/>
        <v>-5.6561039894660325</v>
      </c>
      <c r="O625" s="65">
        <f t="shared" si="78"/>
        <v>-4139.875530810244</v>
      </c>
      <c r="P625" s="72">
        <f t="shared" si="79"/>
        <v>0</v>
      </c>
    </row>
    <row r="626" spans="1:16" ht="15" hidden="1" outlineLevel="1">
      <c r="A626" s="51">
        <f t="shared" si="72"/>
        <v>44.166666666666664</v>
      </c>
      <c r="B626" s="51">
        <f t="shared" si="73"/>
        <v>899.5471433822538</v>
      </c>
      <c r="C626" s="51">
        <f t="shared" si="80"/>
        <v>899.4912187272577</v>
      </c>
      <c r="D626" s="81" t="str">
        <f t="shared" si="74"/>
        <v>NO VALIDO</v>
      </c>
      <c r="K626" s="3">
        <v>2650</v>
      </c>
      <c r="L626" s="72" t="str">
        <f t="shared" si="75"/>
        <v>NO VALIDO</v>
      </c>
      <c r="M626" s="65">
        <f t="shared" si="76"/>
        <v>1022.2949992864526</v>
      </c>
      <c r="N626" s="65">
        <f t="shared" si="77"/>
        <v>1.3981163749036796</v>
      </c>
      <c r="O626" s="65">
        <f t="shared" si="78"/>
        <v>1023.6931156613563</v>
      </c>
      <c r="P626" s="72">
        <f t="shared" si="79"/>
        <v>0.20344466452066157</v>
      </c>
    </row>
    <row r="627" spans="1:16" ht="15" hidden="1" outlineLevel="1">
      <c r="A627" s="51">
        <f t="shared" si="72"/>
        <v>44.25</v>
      </c>
      <c r="B627" s="51">
        <f t="shared" si="73"/>
        <v>899.8287818040075</v>
      </c>
      <c r="C627" s="51">
        <f t="shared" si="80"/>
        <v>899.6946633917784</v>
      </c>
      <c r="D627" s="81" t="str">
        <f t="shared" si="74"/>
        <v>NO VALIDO</v>
      </c>
      <c r="K627" s="3">
        <v>2655</v>
      </c>
      <c r="L627" s="72" t="str">
        <f t="shared" si="75"/>
        <v>NO VALIDO</v>
      </c>
      <c r="M627" s="65">
        <f t="shared" si="76"/>
        <v>2453.1878638088197</v>
      </c>
      <c r="N627" s="65">
        <f t="shared" si="77"/>
        <v>3.3529603057274926</v>
      </c>
      <c r="O627" s="65">
        <f t="shared" si="78"/>
        <v>2456.540824114547</v>
      </c>
      <c r="P627" s="72">
        <f t="shared" si="79"/>
        <v>0.48820307199234936</v>
      </c>
    </row>
    <row r="628" spans="1:16" ht="15" hidden="1" outlineLevel="1">
      <c r="A628" s="51">
        <f t="shared" si="72"/>
        <v>44.333333333333336</v>
      </c>
      <c r="B628" s="51">
        <f t="shared" si="73"/>
        <v>900.1098918231586</v>
      </c>
      <c r="C628" s="51">
        <f t="shared" si="80"/>
        <v>900.1828664637707</v>
      </c>
      <c r="D628" s="81" t="str">
        <f t="shared" si="74"/>
        <v>NO VALIDO</v>
      </c>
      <c r="K628" s="3">
        <v>2660</v>
      </c>
      <c r="L628" s="72" t="str">
        <f t="shared" si="75"/>
        <v>NO VALIDO</v>
      </c>
      <c r="M628" s="65">
        <f t="shared" si="76"/>
        <v>-1336.1082123055078</v>
      </c>
      <c r="N628" s="65">
        <f t="shared" si="77"/>
        <v>-1.8243660153018482</v>
      </c>
      <c r="O628" s="65">
        <f t="shared" si="78"/>
        <v>-1337.9325783208096</v>
      </c>
      <c r="P628" s="72">
        <f t="shared" si="79"/>
        <v>0</v>
      </c>
    </row>
    <row r="629" spans="1:16" ht="15" hidden="1" outlineLevel="1">
      <c r="A629" s="51">
        <f t="shared" si="72"/>
        <v>44.416666666666664</v>
      </c>
      <c r="B629" s="51">
        <f t="shared" si="73"/>
        <v>900.3904754187449</v>
      </c>
      <c r="C629" s="51">
        <f t="shared" si="80"/>
        <v>900.1828664637707</v>
      </c>
      <c r="D629" s="81" t="str">
        <f t="shared" si="74"/>
        <v>NO VALIDO</v>
      </c>
      <c r="K629" s="3">
        <v>2665</v>
      </c>
      <c r="L629" s="72" t="str">
        <f t="shared" si="75"/>
        <v>NO VALIDO</v>
      </c>
      <c r="M629" s="65">
        <f t="shared" si="76"/>
        <v>3802.5203862861695</v>
      </c>
      <c r="N629" s="65">
        <f t="shared" si="77"/>
        <v>5.190223874356548</v>
      </c>
      <c r="O629" s="65">
        <f t="shared" si="78"/>
        <v>3807.710610160526</v>
      </c>
      <c r="P629" s="72">
        <f t="shared" si="79"/>
        <v>0.7567291367153566</v>
      </c>
    </row>
    <row r="630" spans="1:16" ht="15" hidden="1" outlineLevel="1">
      <c r="A630" s="51">
        <f t="shared" si="72"/>
        <v>44.5</v>
      </c>
      <c r="B630" s="51">
        <f t="shared" si="73"/>
        <v>900.6705345587067</v>
      </c>
      <c r="C630" s="51">
        <f t="shared" si="80"/>
        <v>900.939595600486</v>
      </c>
      <c r="D630" s="81" t="str">
        <f t="shared" si="74"/>
        <v>NO VALIDO</v>
      </c>
      <c r="K630" s="3">
        <v>2670</v>
      </c>
      <c r="L630" s="72" t="str">
        <f t="shared" si="75"/>
        <v>NO VALIDO</v>
      </c>
      <c r="M630" s="65">
        <f t="shared" si="76"/>
        <v>-4934.5984419496</v>
      </c>
      <c r="N630" s="65">
        <f t="shared" si="77"/>
        <v>-6.726526044482739</v>
      </c>
      <c r="O630" s="65">
        <f t="shared" si="78"/>
        <v>-4941.324967994083</v>
      </c>
      <c r="P630" s="72">
        <f t="shared" si="79"/>
        <v>0</v>
      </c>
    </row>
    <row r="631" spans="1:16" ht="15" hidden="1" outlineLevel="1">
      <c r="A631" s="51">
        <f t="shared" si="72"/>
        <v>44.583333333333336</v>
      </c>
      <c r="B631" s="51">
        <f t="shared" si="73"/>
        <v>900.9500711999696</v>
      </c>
      <c r="C631" s="51">
        <f t="shared" si="80"/>
        <v>900.939595600486</v>
      </c>
      <c r="D631" s="81" t="str">
        <f t="shared" si="74"/>
        <v>NO VALIDO</v>
      </c>
      <c r="K631" s="3">
        <v>2675</v>
      </c>
      <c r="L631" s="72" t="str">
        <f t="shared" si="75"/>
        <v>NO VALIDO</v>
      </c>
      <c r="M631" s="65">
        <f t="shared" si="76"/>
        <v>192.19186740612304</v>
      </c>
      <c r="N631" s="65">
        <f t="shared" si="77"/>
        <v>0.261889987089603</v>
      </c>
      <c r="O631" s="65">
        <f t="shared" si="78"/>
        <v>192.45375739321264</v>
      </c>
      <c r="P631" s="72">
        <f t="shared" si="79"/>
        <v>0.038247487952781364</v>
      </c>
    </row>
    <row r="632" spans="1:16" ht="15" hidden="1" outlineLevel="1">
      <c r="A632" s="51">
        <f t="shared" si="72"/>
        <v>44.666666666666664</v>
      </c>
      <c r="B632" s="51">
        <f t="shared" si="73"/>
        <v>901.2290872885268</v>
      </c>
      <c r="C632" s="51">
        <f t="shared" si="80"/>
        <v>900.9778430884387</v>
      </c>
      <c r="D632" s="81" t="str">
        <f t="shared" si="74"/>
        <v>NO VALIDO</v>
      </c>
      <c r="K632" s="3">
        <v>2680</v>
      </c>
      <c r="L632" s="72" t="str">
        <f t="shared" si="75"/>
        <v>NO VALIDO</v>
      </c>
      <c r="M632" s="65">
        <f t="shared" si="76"/>
        <v>4611.351355179049</v>
      </c>
      <c r="N632" s="65">
        <f t="shared" si="77"/>
        <v>6.281105002202025</v>
      </c>
      <c r="O632" s="65">
        <f t="shared" si="78"/>
        <v>4617.632460181251</v>
      </c>
      <c r="P632" s="72">
        <f t="shared" si="79"/>
        <v>0.9176897571831105</v>
      </c>
    </row>
    <row r="633" spans="1:16" ht="15" hidden="1" outlineLevel="1">
      <c r="A633" s="51">
        <f t="shared" si="72"/>
        <v>44.75</v>
      </c>
      <c r="B633" s="51">
        <f t="shared" si="73"/>
        <v>901.5075847595202</v>
      </c>
      <c r="C633" s="51">
        <f t="shared" si="80"/>
        <v>901.8955328456218</v>
      </c>
      <c r="D633" s="81" t="str">
        <f t="shared" si="74"/>
        <v>NO VALIDO</v>
      </c>
      <c r="K633" s="3">
        <v>2685</v>
      </c>
      <c r="L633" s="72" t="str">
        <f t="shared" si="75"/>
        <v>NO VALIDO</v>
      </c>
      <c r="M633" s="65">
        <f t="shared" si="76"/>
        <v>-7131.309991165613</v>
      </c>
      <c r="N633" s="65">
        <f t="shared" si="77"/>
        <v>-9.69870215253934</v>
      </c>
      <c r="O633" s="65">
        <f t="shared" si="78"/>
        <v>-7141.008693318152</v>
      </c>
      <c r="P633" s="72">
        <f t="shared" si="79"/>
        <v>0</v>
      </c>
    </row>
    <row r="634" spans="1:16" ht="15" hidden="1" outlineLevel="1">
      <c r="A634" s="51">
        <f t="shared" si="72"/>
        <v>44.833333333333336</v>
      </c>
      <c r="B634" s="51">
        <f t="shared" si="73"/>
        <v>901.7855655373206</v>
      </c>
      <c r="C634" s="51">
        <f t="shared" si="80"/>
        <v>901.8955328456218</v>
      </c>
      <c r="D634" s="81" t="str">
        <f t="shared" si="74"/>
        <v>NO VALIDO</v>
      </c>
      <c r="K634" s="3">
        <v>2690</v>
      </c>
      <c r="L634" s="72" t="str">
        <f t="shared" si="75"/>
        <v>NO VALIDO</v>
      </c>
      <c r="M634" s="65">
        <f t="shared" si="76"/>
        <v>-2022.1503048603588</v>
      </c>
      <c r="N634" s="65">
        <f t="shared" si="77"/>
        <v>-2.749182707529485</v>
      </c>
      <c r="O634" s="65">
        <f t="shared" si="78"/>
        <v>-2024.8994875678882</v>
      </c>
      <c r="P634" s="72">
        <f t="shared" si="79"/>
        <v>0</v>
      </c>
    </row>
    <row r="635" spans="1:16" ht="15" hidden="1" outlineLevel="1">
      <c r="A635" s="51">
        <f t="shared" si="72"/>
        <v>44.916666666666664</v>
      </c>
      <c r="B635" s="51">
        <f t="shared" si="73"/>
        <v>902.0630315356085</v>
      </c>
      <c r="C635" s="51">
        <f t="shared" si="80"/>
        <v>901.8955328456218</v>
      </c>
      <c r="D635" s="81" t="str">
        <f t="shared" si="74"/>
        <v>NO VALIDO</v>
      </c>
      <c r="K635" s="3">
        <v>2695</v>
      </c>
      <c r="L635" s="72" t="str">
        <f t="shared" si="75"/>
        <v>NO VALIDO</v>
      </c>
      <c r="M635" s="65">
        <f t="shared" si="76"/>
        <v>3081.1660113090784</v>
      </c>
      <c r="N635" s="65">
        <f t="shared" si="77"/>
        <v>4.18746724966752</v>
      </c>
      <c r="O635" s="65">
        <f t="shared" si="78"/>
        <v>3085.353478558746</v>
      </c>
      <c r="P635" s="72">
        <f t="shared" si="79"/>
        <v>0.6131707772280133</v>
      </c>
    </row>
    <row r="636" spans="1:16" ht="15" collapsed="1">
      <c r="A636" s="51">
        <f t="shared" si="72"/>
        <v>45</v>
      </c>
      <c r="B636" s="51">
        <f t="shared" si="73"/>
        <v>902.339984657452</v>
      </c>
      <c r="C636" s="51">
        <f t="shared" si="80"/>
        <v>902.5087036228498</v>
      </c>
      <c r="D636" s="81" t="str">
        <f t="shared" si="74"/>
        <v>NO VALIDO</v>
      </c>
      <c r="K636" s="3">
        <v>2700</v>
      </c>
      <c r="L636" s="72" t="str">
        <f t="shared" si="75"/>
        <v>NO VALIDO</v>
      </c>
      <c r="M636" s="65">
        <f t="shared" si="76"/>
        <v>-3107.1413008321106</v>
      </c>
      <c r="N636" s="65">
        <f t="shared" si="77"/>
        <v>-4.2179741349457345</v>
      </c>
      <c r="O636" s="65">
        <f t="shared" si="78"/>
        <v>-3111.359274967056</v>
      </c>
      <c r="P636" s="72">
        <f t="shared" si="79"/>
        <v>0</v>
      </c>
    </row>
    <row r="637" spans="1:16" ht="15" hidden="1" outlineLevel="1">
      <c r="A637" s="51">
        <f t="shared" si="72"/>
        <v>45.083333333333336</v>
      </c>
      <c r="B637" s="51">
        <f t="shared" si="73"/>
        <v>902.6164267953856</v>
      </c>
      <c r="C637" s="51">
        <f t="shared" si="80"/>
        <v>902.5087036228498</v>
      </c>
      <c r="D637" s="81" t="str">
        <f t="shared" si="74"/>
        <v>NO VALIDO</v>
      </c>
      <c r="K637" s="3">
        <v>2705</v>
      </c>
      <c r="L637" s="72" t="str">
        <f t="shared" si="75"/>
        <v>NO VALIDO</v>
      </c>
      <c r="M637" s="65">
        <f t="shared" si="76"/>
        <v>1984.5380692887782</v>
      </c>
      <c r="N637" s="65">
        <f t="shared" si="77"/>
        <v>2.6930793133942643</v>
      </c>
      <c r="O637" s="65">
        <f t="shared" si="78"/>
        <v>1987.2311486021724</v>
      </c>
      <c r="P637" s="72">
        <f t="shared" si="79"/>
        <v>0.3949343491395716</v>
      </c>
    </row>
    <row r="638" spans="1:16" ht="15" hidden="1" outlineLevel="1">
      <c r="A638" s="51">
        <f t="shared" si="72"/>
        <v>45.166666666666664</v>
      </c>
      <c r="B638" s="51">
        <f t="shared" si="73"/>
        <v>902.8923598314881</v>
      </c>
      <c r="C638" s="51">
        <f t="shared" si="80"/>
        <v>902.9036379719894</v>
      </c>
      <c r="D638" s="81" t="str">
        <f t="shared" si="74"/>
        <v>NO VALIDO</v>
      </c>
      <c r="K638" s="3">
        <v>2710</v>
      </c>
      <c r="L638" s="72" t="str">
        <f t="shared" si="75"/>
        <v>NO VALIDO</v>
      </c>
      <c r="M638" s="65">
        <f t="shared" si="76"/>
        <v>-207.95027983634398</v>
      </c>
      <c r="N638" s="65">
        <f t="shared" si="77"/>
        <v>-0.2819535125325956</v>
      </c>
      <c r="O638" s="65">
        <f t="shared" si="78"/>
        <v>-208.23223334887658</v>
      </c>
      <c r="P638" s="72">
        <f t="shared" si="79"/>
        <v>0</v>
      </c>
    </row>
    <row r="639" spans="1:16" ht="15" hidden="1" outlineLevel="1">
      <c r="A639" s="51">
        <f t="shared" si="72"/>
        <v>45.25</v>
      </c>
      <c r="B639" s="51">
        <f t="shared" si="73"/>
        <v>903.1677856374588</v>
      </c>
      <c r="C639" s="51">
        <f t="shared" si="80"/>
        <v>902.9036379719894</v>
      </c>
      <c r="D639" s="81" t="str">
        <f t="shared" si="74"/>
        <v>NO VALIDO</v>
      </c>
      <c r="K639" s="3">
        <v>2715</v>
      </c>
      <c r="L639" s="72" t="str">
        <f t="shared" si="75"/>
        <v>NO VALIDO</v>
      </c>
      <c r="M639" s="65">
        <f t="shared" si="76"/>
        <v>4872.158029707286</v>
      </c>
      <c r="N639" s="65">
        <f t="shared" si="77"/>
        <v>6.6036916367352205</v>
      </c>
      <c r="O639" s="65">
        <f t="shared" si="78"/>
        <v>4878.761721344021</v>
      </c>
      <c r="P639" s="72">
        <f t="shared" si="79"/>
        <v>0.9695855393477354</v>
      </c>
    </row>
    <row r="640" spans="1:16" ht="15" hidden="1" outlineLevel="1">
      <c r="A640" s="51">
        <f t="shared" si="72"/>
        <v>45.333333333333336</v>
      </c>
      <c r="B640" s="51">
        <f t="shared" si="73"/>
        <v>903.4427060746945</v>
      </c>
      <c r="C640" s="51">
        <f t="shared" si="80"/>
        <v>903.8732235113371</v>
      </c>
      <c r="D640" s="81" t="str">
        <f t="shared" si="74"/>
        <v>NO VALIDO</v>
      </c>
      <c r="K640" s="3">
        <v>2720</v>
      </c>
      <c r="L640" s="72" t="str">
        <f t="shared" si="75"/>
        <v>NO VALIDO</v>
      </c>
      <c r="M640" s="65">
        <f t="shared" si="76"/>
        <v>-7953.431253268953</v>
      </c>
      <c r="N640" s="65">
        <f t="shared" si="77"/>
        <v>-10.76293591606543</v>
      </c>
      <c r="O640" s="65">
        <f t="shared" si="78"/>
        <v>-7964.194189185018</v>
      </c>
      <c r="P640" s="72">
        <f t="shared" si="79"/>
        <v>0</v>
      </c>
    </row>
    <row r="641" spans="1:16" ht="15" hidden="1" outlineLevel="1">
      <c r="A641" s="51">
        <f t="shared" si="72"/>
        <v>45.416666666666664</v>
      </c>
      <c r="B641" s="51">
        <f t="shared" si="73"/>
        <v>903.7171229943639</v>
      </c>
      <c r="C641" s="51">
        <f t="shared" si="80"/>
        <v>903.8732235113371</v>
      </c>
      <c r="D641" s="81" t="str">
        <f t="shared" si="74"/>
        <v>NO VALIDO</v>
      </c>
      <c r="K641" s="3">
        <v>2725</v>
      </c>
      <c r="L641" s="72" t="str">
        <f t="shared" si="75"/>
        <v>NO VALIDO</v>
      </c>
      <c r="M641" s="65">
        <f t="shared" si="76"/>
        <v>-2884.828720358628</v>
      </c>
      <c r="N641" s="65">
        <f t="shared" si="77"/>
        <v>-3.902512924329926</v>
      </c>
      <c r="O641" s="65">
        <f t="shared" si="78"/>
        <v>-2888.731233282958</v>
      </c>
      <c r="P641" s="72">
        <f t="shared" si="79"/>
        <v>0</v>
      </c>
    </row>
    <row r="642" spans="1:16" ht="15" hidden="1" outlineLevel="1">
      <c r="A642" s="51">
        <f t="shared" si="72"/>
        <v>45.5</v>
      </c>
      <c r="B642" s="51">
        <f t="shared" si="73"/>
        <v>903.9910382374837</v>
      </c>
      <c r="C642" s="51">
        <f t="shared" si="80"/>
        <v>903.8732235113371</v>
      </c>
      <c r="D642" s="81" t="str">
        <f t="shared" si="74"/>
        <v>NO VALIDO</v>
      </c>
      <c r="K642" s="3">
        <v>2730</v>
      </c>
      <c r="L642" s="72" t="str">
        <f t="shared" si="75"/>
        <v>NO VALIDO</v>
      </c>
      <c r="M642" s="65">
        <f t="shared" si="76"/>
        <v>2178.0452198244398</v>
      </c>
      <c r="N642" s="65">
        <f t="shared" si="77"/>
        <v>2.94536815366655</v>
      </c>
      <c r="O642" s="65">
        <f t="shared" si="78"/>
        <v>2180.9905879781063</v>
      </c>
      <c r="P642" s="72">
        <f t="shared" si="79"/>
        <v>0.4334413230934616</v>
      </c>
    </row>
    <row r="643" spans="1:16" ht="15" hidden="1" outlineLevel="1">
      <c r="A643" s="51">
        <f t="shared" si="72"/>
        <v>45.583333333333336</v>
      </c>
      <c r="B643" s="51">
        <f t="shared" si="73"/>
        <v>904.2644536349918</v>
      </c>
      <c r="C643" s="51">
        <f t="shared" si="80"/>
        <v>904.3066648344305</v>
      </c>
      <c r="D643" s="81" t="str">
        <f t="shared" si="74"/>
        <v>NO VALIDO</v>
      </c>
      <c r="K643" s="3">
        <v>2735</v>
      </c>
      <c r="L643" s="72" t="str">
        <f t="shared" si="75"/>
        <v>NO VALIDO</v>
      </c>
      <c r="M643" s="65">
        <f t="shared" si="76"/>
        <v>-781.0632395317858</v>
      </c>
      <c r="N643" s="65">
        <f t="shared" si="77"/>
        <v>-1.0552799859681272</v>
      </c>
      <c r="O643" s="65">
        <f t="shared" si="78"/>
        <v>-782.118519517754</v>
      </c>
      <c r="P643" s="72">
        <f t="shared" si="79"/>
        <v>0</v>
      </c>
    </row>
    <row r="644" spans="1:16" ht="15" hidden="1" outlineLevel="1">
      <c r="A644" s="51">
        <f t="shared" si="72"/>
        <v>45.666666666666664</v>
      </c>
      <c r="B644" s="51">
        <f t="shared" si="73"/>
        <v>904.5373710078206</v>
      </c>
      <c r="C644" s="51">
        <f t="shared" si="80"/>
        <v>904.3066648344305</v>
      </c>
      <c r="D644" s="81" t="str">
        <f t="shared" si="74"/>
        <v>NO VALIDO</v>
      </c>
      <c r="K644" s="3">
        <v>2740</v>
      </c>
      <c r="L644" s="72" t="str">
        <f t="shared" si="75"/>
        <v>NO VALIDO</v>
      </c>
      <c r="M644" s="65">
        <f t="shared" si="76"/>
        <v>4270.401738667892</v>
      </c>
      <c r="N644" s="65">
        <f t="shared" si="77"/>
        <v>5.767654334752592</v>
      </c>
      <c r="O644" s="65">
        <f t="shared" si="78"/>
        <v>4276.169393002644</v>
      </c>
      <c r="P644" s="72">
        <f t="shared" si="79"/>
        <v>0.849828756571157</v>
      </c>
    </row>
    <row r="645" spans="1:16" ht="15" hidden="1" outlineLevel="1">
      <c r="A645" s="51">
        <f t="shared" si="72"/>
        <v>45.75</v>
      </c>
      <c r="B645" s="51">
        <f t="shared" si="73"/>
        <v>904.8097921669709</v>
      </c>
      <c r="C645" s="51">
        <f t="shared" si="80"/>
        <v>905.1564935910017</v>
      </c>
      <c r="D645" s="81" t="str">
        <f t="shared" si="74"/>
        <v>NO VALIDO</v>
      </c>
      <c r="K645" s="3">
        <v>2745</v>
      </c>
      <c r="L645" s="72" t="str">
        <f t="shared" si="75"/>
        <v>NO VALIDO</v>
      </c>
      <c r="M645" s="65">
        <f t="shared" si="76"/>
        <v>-6426.6687621383535</v>
      </c>
      <c r="N645" s="65">
        <f t="shared" si="77"/>
        <v>-8.667535600770293</v>
      </c>
      <c r="O645" s="65">
        <f t="shared" si="78"/>
        <v>-6435.336297739123</v>
      </c>
      <c r="P645" s="72">
        <f t="shared" si="79"/>
        <v>0</v>
      </c>
    </row>
    <row r="646" spans="1:16" ht="15" hidden="1" outlineLevel="1">
      <c r="A646" s="51">
        <f t="shared" si="72"/>
        <v>45.833333333333336</v>
      </c>
      <c r="B646" s="51">
        <f t="shared" si="73"/>
        <v>905.0817189135823</v>
      </c>
      <c r="C646" s="51">
        <f t="shared" si="80"/>
        <v>905.1564935910017</v>
      </c>
      <c r="D646" s="81" t="str">
        <f t="shared" si="74"/>
        <v>NO VALIDO</v>
      </c>
      <c r="K646" s="3">
        <v>2750</v>
      </c>
      <c r="L646" s="72" t="str">
        <f t="shared" si="75"/>
        <v>NO VALIDO</v>
      </c>
      <c r="M646" s="65">
        <f t="shared" si="76"/>
        <v>-1386.5489328240087</v>
      </c>
      <c r="N646" s="65">
        <f t="shared" si="77"/>
        <v>-1.8693669354831854</v>
      </c>
      <c r="O646" s="65">
        <f t="shared" si="78"/>
        <v>-1388.418299759492</v>
      </c>
      <c r="P646" s="72">
        <f t="shared" si="79"/>
        <v>0</v>
      </c>
    </row>
    <row r="647" spans="1:16" ht="15" hidden="1" outlineLevel="1">
      <c r="A647" s="51">
        <f t="shared" si="72"/>
        <v>45.916666666666664</v>
      </c>
      <c r="B647" s="51">
        <f t="shared" si="73"/>
        <v>905.3531530390062</v>
      </c>
      <c r="C647" s="51">
        <f t="shared" si="80"/>
        <v>905.1564935910017</v>
      </c>
      <c r="D647" s="81" t="str">
        <f t="shared" si="74"/>
        <v>NO VALIDO</v>
      </c>
      <c r="K647" s="3">
        <v>2755</v>
      </c>
      <c r="L647" s="72" t="str">
        <f t="shared" si="75"/>
        <v>NO VALIDO</v>
      </c>
      <c r="M647" s="65">
        <f t="shared" si="76"/>
        <v>3647.922071835542</v>
      </c>
      <c r="N647" s="65">
        <f t="shared" si="77"/>
        <v>4.916486200113468</v>
      </c>
      <c r="O647" s="65">
        <f t="shared" si="78"/>
        <v>3652.8385580356553</v>
      </c>
      <c r="P647" s="72">
        <f t="shared" si="79"/>
        <v>0.7259504861548172</v>
      </c>
    </row>
    <row r="648" spans="1:16" ht="15" hidden="1" outlineLevel="1">
      <c r="A648" s="51">
        <f t="shared" si="72"/>
        <v>46</v>
      </c>
      <c r="B648" s="51">
        <f t="shared" si="73"/>
        <v>905.6240963248757</v>
      </c>
      <c r="C648" s="51">
        <f t="shared" si="80"/>
        <v>905.8824440771565</v>
      </c>
      <c r="D648" s="81" t="str">
        <f t="shared" si="74"/>
        <v>NO VALIDO</v>
      </c>
      <c r="K648" s="3">
        <v>2760</v>
      </c>
      <c r="L648" s="72" t="str">
        <f t="shared" si="75"/>
        <v>NO VALIDO</v>
      </c>
      <c r="M648" s="65">
        <f t="shared" si="76"/>
        <v>-4798.289851564043</v>
      </c>
      <c r="N648" s="65">
        <f t="shared" si="77"/>
        <v>-6.458693807019245</v>
      </c>
      <c r="O648" s="65">
        <f t="shared" si="78"/>
        <v>-4804.7485453710615</v>
      </c>
      <c r="P648" s="72">
        <f t="shared" si="79"/>
        <v>0</v>
      </c>
    </row>
    <row r="649" spans="1:16" ht="15" hidden="1" outlineLevel="1">
      <c r="A649" s="51">
        <f t="shared" si="72"/>
        <v>46.083333333333336</v>
      </c>
      <c r="B649" s="51">
        <f t="shared" si="73"/>
        <v>905.8945505431767</v>
      </c>
      <c r="C649" s="51">
        <f t="shared" si="80"/>
        <v>905.8824440771565</v>
      </c>
      <c r="D649" s="81" t="str">
        <f t="shared" si="74"/>
        <v>NO VALIDO</v>
      </c>
      <c r="K649" s="3">
        <v>2765</v>
      </c>
      <c r="L649" s="72" t="str">
        <f t="shared" si="75"/>
        <v>NO VALIDO</v>
      </c>
      <c r="M649" s="65">
        <f t="shared" si="76"/>
        <v>224.93064706459717</v>
      </c>
      <c r="N649" s="65">
        <f t="shared" si="77"/>
        <v>0.30266165050534255</v>
      </c>
      <c r="O649" s="65">
        <f t="shared" si="78"/>
        <v>225.2333087151025</v>
      </c>
      <c r="P649" s="72">
        <f t="shared" si="79"/>
        <v>0.04476196452763974</v>
      </c>
    </row>
    <row r="650" spans="1:16" ht="15" hidden="1" outlineLevel="1">
      <c r="A650" s="51">
        <f t="shared" si="72"/>
        <v>46.166666666666664</v>
      </c>
      <c r="B650" s="51">
        <f t="shared" si="73"/>
        <v>906.1645174563157</v>
      </c>
      <c r="C650" s="51">
        <f t="shared" si="80"/>
        <v>905.9272060416841</v>
      </c>
      <c r="D650" s="81" t="str">
        <f t="shared" si="74"/>
        <v>NO VALIDO</v>
      </c>
      <c r="K650" s="3">
        <v>2770</v>
      </c>
      <c r="L650" s="72" t="str">
        <f t="shared" si="75"/>
        <v>NO VALIDO</v>
      </c>
      <c r="M650" s="65">
        <f t="shared" si="76"/>
        <v>4410.865165195755</v>
      </c>
      <c r="N650" s="65">
        <f t="shared" si="77"/>
        <v>5.932785365789073</v>
      </c>
      <c r="O650" s="65">
        <f t="shared" si="78"/>
        <v>4416.797950561544</v>
      </c>
      <c r="P650" s="72">
        <f t="shared" si="79"/>
        <v>0.8777767121419155</v>
      </c>
    </row>
    <row r="651" spans="1:16" ht="15" hidden="1" outlineLevel="1">
      <c r="A651" s="51">
        <f t="shared" si="72"/>
        <v>46.25</v>
      </c>
      <c r="B651" s="51">
        <f t="shared" si="73"/>
        <v>906.4339988171909</v>
      </c>
      <c r="C651" s="51">
        <f t="shared" si="80"/>
        <v>906.804982753826</v>
      </c>
      <c r="D651" s="81" t="str">
        <f t="shared" si="74"/>
        <v>NO VALIDO</v>
      </c>
      <c r="K651" s="3">
        <v>2775</v>
      </c>
      <c r="L651" s="72" t="str">
        <f t="shared" si="75"/>
        <v>NO VALIDO</v>
      </c>
      <c r="M651" s="65">
        <f t="shared" si="76"/>
        <v>-6905.481878709591</v>
      </c>
      <c r="N651" s="65">
        <f t="shared" si="77"/>
        <v>-9.274598415879609</v>
      </c>
      <c r="O651" s="65">
        <f t="shared" si="78"/>
        <v>-6914.756477125471</v>
      </c>
      <c r="P651" s="72">
        <f t="shared" si="79"/>
        <v>0</v>
      </c>
    </row>
    <row r="652" spans="1:16" ht="15" hidden="1" outlineLevel="1">
      <c r="A652" s="51">
        <f t="shared" si="72"/>
        <v>46.333333333333336</v>
      </c>
      <c r="B652" s="51">
        <f t="shared" si="73"/>
        <v>906.7029963692585</v>
      </c>
      <c r="C652" s="51">
        <f t="shared" si="80"/>
        <v>906.804982753826</v>
      </c>
      <c r="D652" s="81" t="str">
        <f t="shared" si="74"/>
        <v>NO VALIDO</v>
      </c>
      <c r="K652" s="3">
        <v>2780</v>
      </c>
      <c r="L652" s="72" t="str">
        <f t="shared" si="75"/>
        <v>NO VALIDO</v>
      </c>
      <c r="M652" s="65">
        <f t="shared" si="76"/>
        <v>-1899.020336608905</v>
      </c>
      <c r="N652" s="65">
        <f t="shared" si="77"/>
        <v>-2.5496596141891814</v>
      </c>
      <c r="O652" s="65">
        <f t="shared" si="78"/>
        <v>-1901.5699962230942</v>
      </c>
      <c r="P652" s="72">
        <f t="shared" si="79"/>
        <v>0</v>
      </c>
    </row>
    <row r="653" spans="1:16" ht="15" hidden="1" outlineLevel="1">
      <c r="A653" s="51">
        <f t="shared" si="72"/>
        <v>46.416666666666664</v>
      </c>
      <c r="B653" s="51">
        <f t="shared" si="73"/>
        <v>906.9715118466016</v>
      </c>
      <c r="C653" s="51">
        <f t="shared" si="80"/>
        <v>906.804982753826</v>
      </c>
      <c r="D653" s="81" t="str">
        <f t="shared" si="74"/>
        <v>NO VALIDO</v>
      </c>
      <c r="K653" s="3">
        <v>2785</v>
      </c>
      <c r="L653" s="72" t="str">
        <f t="shared" si="75"/>
        <v>NO VALIDO</v>
      </c>
      <c r="M653" s="65">
        <f t="shared" si="76"/>
        <v>3101.885755532787</v>
      </c>
      <c r="N653" s="65">
        <f t="shared" si="77"/>
        <v>4.163227319389762</v>
      </c>
      <c r="O653" s="65">
        <f t="shared" si="78"/>
        <v>3106.048982852177</v>
      </c>
      <c r="P653" s="72">
        <f t="shared" si="79"/>
        <v>0.6172837187567279</v>
      </c>
    </row>
    <row r="654" spans="1:16" ht="15" hidden="1" outlineLevel="1">
      <c r="A654" s="51">
        <f t="shared" si="72"/>
        <v>46.5</v>
      </c>
      <c r="B654" s="51">
        <f t="shared" si="73"/>
        <v>907.2395469739973</v>
      </c>
      <c r="C654" s="51">
        <f t="shared" si="80"/>
        <v>907.4222664725828</v>
      </c>
      <c r="D654" s="81" t="str">
        <f t="shared" si="74"/>
        <v>NO VALIDO</v>
      </c>
      <c r="K654" s="3">
        <v>2790</v>
      </c>
      <c r="L654" s="72" t="str">
        <f t="shared" si="75"/>
        <v>NO VALIDO</v>
      </c>
      <c r="M654" s="65">
        <f t="shared" si="76"/>
        <v>-3407.291497327599</v>
      </c>
      <c r="N654" s="65">
        <f t="shared" si="77"/>
        <v>-4.567987464636758</v>
      </c>
      <c r="O654" s="65">
        <f t="shared" si="78"/>
        <v>-3411.8594847922354</v>
      </c>
      <c r="P654" s="72">
        <f t="shared" si="79"/>
        <v>0</v>
      </c>
    </row>
    <row r="655" spans="1:16" ht="15" hidden="1" outlineLevel="1">
      <c r="A655" s="51">
        <f t="shared" si="72"/>
        <v>46.583333333333336</v>
      </c>
      <c r="B655" s="51">
        <f t="shared" si="73"/>
        <v>907.5071034669822</v>
      </c>
      <c r="C655" s="51">
        <f t="shared" si="80"/>
        <v>907.4222664725828</v>
      </c>
      <c r="D655" s="81" t="str">
        <f t="shared" si="74"/>
        <v>NO VALIDO</v>
      </c>
      <c r="K655" s="3">
        <v>2795</v>
      </c>
      <c r="L655" s="72" t="str">
        <f t="shared" si="75"/>
        <v>NO VALIDO</v>
      </c>
      <c r="M655" s="65">
        <f t="shared" si="76"/>
        <v>1582.5495857076342</v>
      </c>
      <c r="N655" s="65">
        <f t="shared" si="77"/>
        <v>2.120924859985962</v>
      </c>
      <c r="O655" s="65">
        <f t="shared" si="78"/>
        <v>1584.67051056762</v>
      </c>
      <c r="P655" s="72">
        <f t="shared" si="79"/>
        <v>0.3149310623134682</v>
      </c>
    </row>
    <row r="656" spans="1:16" ht="15" hidden="1" outlineLevel="1">
      <c r="A656" s="51">
        <f t="shared" si="72"/>
        <v>46.666666666666664</v>
      </c>
      <c r="B656" s="51">
        <f t="shared" si="73"/>
        <v>907.7741830319194</v>
      </c>
      <c r="C656" s="51">
        <f t="shared" si="80"/>
        <v>907.7371975348963</v>
      </c>
      <c r="D656" s="81" t="str">
        <f t="shared" si="74"/>
        <v>NO VALIDO</v>
      </c>
      <c r="K656" s="3">
        <v>2800</v>
      </c>
      <c r="L656" s="72" t="str">
        <f t="shared" si="75"/>
        <v>NO VALIDO</v>
      </c>
      <c r="M656" s="65">
        <f t="shared" si="76"/>
        <v>690.4379517876453</v>
      </c>
      <c r="N656" s="65">
        <f t="shared" si="77"/>
        <v>0.924637425578112</v>
      </c>
      <c r="O656" s="65">
        <f t="shared" si="78"/>
        <v>691.3625892132234</v>
      </c>
      <c r="P656" s="72">
        <f t="shared" si="79"/>
        <v>0.13739862842952769</v>
      </c>
    </row>
    <row r="657" spans="1:16" ht="15" hidden="1" outlineLevel="1">
      <c r="A657" s="51">
        <f t="shared" si="72"/>
        <v>46.75</v>
      </c>
      <c r="B657" s="51">
        <f t="shared" si="73"/>
        <v>908.040787366063</v>
      </c>
      <c r="C657" s="51">
        <f t="shared" si="80"/>
        <v>907.8745961633258</v>
      </c>
      <c r="D657" s="81" t="str">
        <f t="shared" si="74"/>
        <v>NO VALIDO</v>
      </c>
      <c r="K657" s="3">
        <v>2805</v>
      </c>
      <c r="L657" s="72" t="str">
        <f t="shared" si="75"/>
        <v>NO VALIDO</v>
      </c>
      <c r="M657" s="65">
        <f t="shared" si="76"/>
        <v>3104.0170989584326</v>
      </c>
      <c r="N657" s="65">
        <f t="shared" si="77"/>
        <v>4.154780068429886</v>
      </c>
      <c r="O657" s="65">
        <f t="shared" si="78"/>
        <v>3108.1718790268624</v>
      </c>
      <c r="P657" s="72">
        <f t="shared" si="79"/>
        <v>0.617705614629098</v>
      </c>
    </row>
    <row r="658" spans="1:16" ht="15" hidden="1" outlineLevel="1">
      <c r="A658" s="51">
        <f t="shared" si="72"/>
        <v>46.833333333333336</v>
      </c>
      <c r="B658" s="51">
        <f t="shared" si="73"/>
        <v>908.3069181576233</v>
      </c>
      <c r="C658" s="51">
        <f t="shared" si="80"/>
        <v>908.4923017779549</v>
      </c>
      <c r="D658" s="81" t="str">
        <f t="shared" si="74"/>
        <v>NO VALIDO</v>
      </c>
      <c r="K658" s="3">
        <v>2810</v>
      </c>
      <c r="L658" s="72" t="str">
        <f t="shared" si="75"/>
        <v>NO VALIDO</v>
      </c>
      <c r="M658" s="65">
        <f t="shared" si="76"/>
        <v>-3466.3697480724168</v>
      </c>
      <c r="N658" s="65">
        <f t="shared" si="77"/>
        <v>-4.634590508291581</v>
      </c>
      <c r="O658" s="65">
        <f t="shared" si="78"/>
        <v>-3471.0043385807085</v>
      </c>
      <c r="P658" s="72">
        <f t="shared" si="79"/>
        <v>0</v>
      </c>
    </row>
    <row r="659" spans="1:16" ht="15" hidden="1" outlineLevel="1">
      <c r="A659" s="51">
        <f t="shared" si="72"/>
        <v>46.916666666666664</v>
      </c>
      <c r="B659" s="51">
        <f t="shared" si="73"/>
        <v>908.5725770858303</v>
      </c>
      <c r="C659" s="51">
        <f t="shared" si="80"/>
        <v>908.4923017779549</v>
      </c>
      <c r="D659" s="81" t="str">
        <f t="shared" si="74"/>
        <v>NO VALIDO</v>
      </c>
      <c r="K659" s="3">
        <v>2815</v>
      </c>
      <c r="L659" s="72" t="str">
        <f t="shared" si="75"/>
        <v>NO VALIDO</v>
      </c>
      <c r="M659" s="65">
        <f t="shared" si="76"/>
        <v>1501.5229843666223</v>
      </c>
      <c r="N659" s="65">
        <f t="shared" si="77"/>
        <v>2.0068826968838493</v>
      </c>
      <c r="O659" s="65">
        <f t="shared" si="78"/>
        <v>1503.5298670635061</v>
      </c>
      <c r="P659" s="72">
        <f t="shared" si="79"/>
        <v>0.29880549621935576</v>
      </c>
    </row>
    <row r="660" spans="1:16" ht="15" hidden="1" outlineLevel="1">
      <c r="A660" s="51">
        <f t="shared" si="72"/>
        <v>47</v>
      </c>
      <c r="B660" s="51">
        <f t="shared" si="73"/>
        <v>908.8377658209986</v>
      </c>
      <c r="C660" s="51">
        <f t="shared" si="80"/>
        <v>908.7911072741742</v>
      </c>
      <c r="D660" s="81" t="str">
        <f t="shared" si="74"/>
        <v>NO VALIDO</v>
      </c>
      <c r="K660" s="3">
        <v>2820</v>
      </c>
      <c r="L660" s="72" t="str">
        <f t="shared" si="75"/>
        <v>NO VALIDO</v>
      </c>
      <c r="M660" s="65">
        <f t="shared" si="76"/>
        <v>873.3576643309424</v>
      </c>
      <c r="N660" s="65">
        <f t="shared" si="77"/>
        <v>1.166463670608664</v>
      </c>
      <c r="O660" s="65">
        <f t="shared" si="78"/>
        <v>874.524128001551</v>
      </c>
      <c r="P660" s="72">
        <f t="shared" si="79"/>
        <v>0.17379941812108046</v>
      </c>
    </row>
    <row r="661" spans="1:16" ht="15" hidden="1" outlineLevel="1">
      <c r="A661" s="51">
        <f t="shared" si="72"/>
        <v>47.083333333333336</v>
      </c>
      <c r="B661" s="51">
        <f t="shared" si="73"/>
        <v>909.1024860245885</v>
      </c>
      <c r="C661" s="51">
        <f t="shared" si="80"/>
        <v>908.9649066922954</v>
      </c>
      <c r="D661" s="81" t="str">
        <f t="shared" si="74"/>
        <v>NO VALIDO</v>
      </c>
      <c r="K661" s="3">
        <v>2825</v>
      </c>
      <c r="L661" s="72" t="str">
        <f t="shared" si="75"/>
        <v>NO VALIDO</v>
      </c>
      <c r="M661" s="65">
        <f t="shared" si="76"/>
        <v>2576.652343320619</v>
      </c>
      <c r="N661" s="65">
        <f t="shared" si="77"/>
        <v>3.439483307329283</v>
      </c>
      <c r="O661" s="65">
        <f t="shared" si="78"/>
        <v>2580.091826627948</v>
      </c>
      <c r="P661" s="72">
        <f t="shared" si="79"/>
        <v>0.5127571027589736</v>
      </c>
    </row>
    <row r="662" spans="1:16" ht="15" hidden="1" outlineLevel="1">
      <c r="A662" s="51">
        <f t="shared" si="72"/>
        <v>47.166666666666664</v>
      </c>
      <c r="B662" s="51">
        <f t="shared" si="73"/>
        <v>909.3667393492703</v>
      </c>
      <c r="C662" s="51">
        <f t="shared" si="80"/>
        <v>909.4776637950544</v>
      </c>
      <c r="D662" s="81" t="str">
        <f t="shared" si="74"/>
        <v>NO VALIDO</v>
      </c>
      <c r="K662" s="3">
        <v>2830</v>
      </c>
      <c r="L662" s="72" t="str">
        <f t="shared" si="75"/>
        <v>NO VALIDO</v>
      </c>
      <c r="M662" s="65">
        <f t="shared" si="76"/>
        <v>-2079.495810788192</v>
      </c>
      <c r="N662" s="65">
        <f t="shared" si="77"/>
        <v>-2.7731111446001933</v>
      </c>
      <c r="O662" s="65">
        <f t="shared" si="78"/>
        <v>-2082.268921932792</v>
      </c>
      <c r="P662" s="72">
        <f t="shared" si="79"/>
        <v>0</v>
      </c>
    </row>
    <row r="663" spans="1:16" ht="15" hidden="1" outlineLevel="1">
      <c r="A663" s="51">
        <f t="shared" si="72"/>
        <v>47.25</v>
      </c>
      <c r="B663" s="51">
        <f t="shared" si="73"/>
        <v>909.6305274389849</v>
      </c>
      <c r="C663" s="51">
        <f t="shared" si="80"/>
        <v>909.4776637950544</v>
      </c>
      <c r="D663" s="81" t="str">
        <f t="shared" si="74"/>
        <v>NO VALIDO</v>
      </c>
      <c r="K663" s="3">
        <v>2835</v>
      </c>
      <c r="L663" s="72" t="str">
        <f t="shared" si="75"/>
        <v>NO VALIDO</v>
      </c>
      <c r="M663" s="65">
        <f t="shared" si="76"/>
        <v>2866.687244431941</v>
      </c>
      <c r="N663" s="65">
        <f t="shared" si="77"/>
        <v>3.821591098264321</v>
      </c>
      <c r="O663" s="65">
        <f t="shared" si="78"/>
        <v>2870.5088355302055</v>
      </c>
      <c r="P663" s="72">
        <f t="shared" si="79"/>
        <v>0.5704734144575656</v>
      </c>
    </row>
    <row r="664" spans="1:16" ht="15" hidden="1" outlineLevel="1">
      <c r="A664" s="51">
        <f t="shared" si="72"/>
        <v>47.333333333333336</v>
      </c>
      <c r="B664" s="51">
        <f t="shared" si="73"/>
        <v>909.8938519290061</v>
      </c>
      <c r="C664" s="51">
        <f t="shared" si="80"/>
        <v>910.0481372095119</v>
      </c>
      <c r="D664" s="81" t="str">
        <f t="shared" si="74"/>
        <v>NO VALIDO</v>
      </c>
      <c r="K664" s="3">
        <v>2840</v>
      </c>
      <c r="L664" s="72" t="str">
        <f t="shared" si="75"/>
        <v>NO VALIDO</v>
      </c>
      <c r="M664" s="65">
        <f t="shared" si="76"/>
        <v>-2896.408674823689</v>
      </c>
      <c r="N664" s="65">
        <f t="shared" si="77"/>
        <v>-3.8571320126436603</v>
      </c>
      <c r="O664" s="65">
        <f t="shared" si="78"/>
        <v>-2900.2658068363326</v>
      </c>
      <c r="P664" s="72">
        <f t="shared" si="79"/>
        <v>0</v>
      </c>
    </row>
    <row r="665" spans="1:16" ht="15" hidden="1" outlineLevel="1">
      <c r="A665" s="51">
        <f t="shared" si="72"/>
        <v>47.416666666666664</v>
      </c>
      <c r="B665" s="51">
        <f t="shared" si="73"/>
        <v>910.1567144460005</v>
      </c>
      <c r="C665" s="51">
        <f t="shared" si="80"/>
        <v>910.0481372095119</v>
      </c>
      <c r="D665" s="81" t="str">
        <f t="shared" si="74"/>
        <v>NO VALIDO</v>
      </c>
      <c r="K665" s="3">
        <v>2845</v>
      </c>
      <c r="L665" s="72" t="str">
        <f t="shared" si="75"/>
        <v>NO VALIDO</v>
      </c>
      <c r="M665" s="65">
        <f t="shared" si="76"/>
        <v>2039.0077372527137</v>
      </c>
      <c r="N665" s="65">
        <f t="shared" si="77"/>
        <v>2.7144309122149934</v>
      </c>
      <c r="O665" s="65">
        <f t="shared" si="78"/>
        <v>2041.7221681649287</v>
      </c>
      <c r="P665" s="72">
        <f t="shared" si="79"/>
        <v>0.40576367584376827</v>
      </c>
    </row>
    <row r="666" spans="1:16" ht="15" hidden="1" outlineLevel="1">
      <c r="A666" s="51">
        <f t="shared" si="72"/>
        <v>47.5</v>
      </c>
      <c r="B666" s="51">
        <f t="shared" si="73"/>
        <v>910.4191166080886</v>
      </c>
      <c r="C666" s="51">
        <f t="shared" si="80"/>
        <v>910.4539008853557</v>
      </c>
      <c r="D666" s="81" t="str">
        <f t="shared" si="74"/>
        <v>NO VALIDO</v>
      </c>
      <c r="K666" s="3">
        <v>2850</v>
      </c>
      <c r="L666" s="72" t="str">
        <f t="shared" si="75"/>
        <v>NO VALIDO</v>
      </c>
      <c r="M666" s="65">
        <f t="shared" si="76"/>
        <v>-653.778941944801</v>
      </c>
      <c r="N666" s="65">
        <f t="shared" si="77"/>
        <v>-0.8696069316755484</v>
      </c>
      <c r="O666" s="65">
        <f t="shared" si="78"/>
        <v>-654.6485488764765</v>
      </c>
      <c r="P666" s="72">
        <f t="shared" si="79"/>
        <v>0</v>
      </c>
    </row>
    <row r="667" spans="1:16" ht="15" hidden="1" outlineLevel="1">
      <c r="A667" s="51">
        <f t="shared" si="72"/>
        <v>47.583333333333336</v>
      </c>
      <c r="B667" s="51">
        <f t="shared" si="73"/>
        <v>910.6810600249044</v>
      </c>
      <c r="C667" s="51">
        <f t="shared" si="80"/>
        <v>910.4539008853557</v>
      </c>
      <c r="D667" s="81" t="str">
        <f t="shared" si="74"/>
        <v>NO VALIDO</v>
      </c>
      <c r="K667" s="3">
        <v>2855</v>
      </c>
      <c r="L667" s="72" t="str">
        <f t="shared" si="75"/>
        <v>NO VALIDO</v>
      </c>
      <c r="M667" s="65">
        <f t="shared" si="76"/>
        <v>4270.928939530082</v>
      </c>
      <c r="N667" s="65">
        <f t="shared" si="77"/>
        <v>5.6789784887172345</v>
      </c>
      <c r="O667" s="65">
        <f t="shared" si="78"/>
        <v>4276.607918018799</v>
      </c>
      <c r="P667" s="72">
        <f t="shared" si="79"/>
        <v>0.8499159072742639</v>
      </c>
    </row>
    <row r="668" spans="1:16" ht="15" hidden="1" outlineLevel="1">
      <c r="A668" s="51">
        <f t="shared" si="72"/>
        <v>47.666666666666664</v>
      </c>
      <c r="B668" s="51">
        <f t="shared" si="73"/>
        <v>910.9425462976537</v>
      </c>
      <c r="C668" s="51">
        <f t="shared" si="80"/>
        <v>911.30381679263</v>
      </c>
      <c r="D668" s="81" t="str">
        <f t="shared" si="74"/>
        <v>NO VALIDO</v>
      </c>
      <c r="K668" s="3">
        <v>2860</v>
      </c>
      <c r="L668" s="72" t="str">
        <f t="shared" si="75"/>
        <v>NO VALIDO</v>
      </c>
      <c r="M668" s="65">
        <f t="shared" si="76"/>
        <v>-6801.993441997339</v>
      </c>
      <c r="N668" s="65">
        <f t="shared" si="77"/>
        <v>-9.031762374405616</v>
      </c>
      <c r="O668" s="65">
        <f t="shared" si="78"/>
        <v>-6811.025204371745</v>
      </c>
      <c r="P668" s="72">
        <f t="shared" si="79"/>
        <v>0</v>
      </c>
    </row>
    <row r="669" spans="1:16" ht="15" hidden="1" outlineLevel="1">
      <c r="A669" s="51">
        <f t="shared" si="72"/>
        <v>47.75</v>
      </c>
      <c r="B669" s="51">
        <f t="shared" si="73"/>
        <v>911.2035770191749</v>
      </c>
      <c r="C669" s="51">
        <f t="shared" si="80"/>
        <v>911.30381679263</v>
      </c>
      <c r="D669" s="81" t="str">
        <f t="shared" si="74"/>
        <v>NO VALIDO</v>
      </c>
      <c r="K669" s="3">
        <v>2865</v>
      </c>
      <c r="L669" s="72" t="str">
        <f t="shared" si="75"/>
        <v>NO VALIDO</v>
      </c>
      <c r="M669" s="65">
        <f t="shared" si="76"/>
        <v>-1887.9364841772986</v>
      </c>
      <c r="N669" s="65">
        <f t="shared" si="77"/>
        <v>-2.505994336377171</v>
      </c>
      <c r="O669" s="65">
        <f t="shared" si="78"/>
        <v>-1890.4424785136757</v>
      </c>
      <c r="P669" s="72">
        <f t="shared" si="79"/>
        <v>0</v>
      </c>
    </row>
    <row r="670" spans="1:16" ht="15" hidden="1" outlineLevel="1">
      <c r="A670" s="51">
        <f t="shared" si="72"/>
        <v>47.833333333333336</v>
      </c>
      <c r="B670" s="51">
        <f t="shared" si="73"/>
        <v>911.4641537739947</v>
      </c>
      <c r="C670" s="51">
        <f t="shared" si="80"/>
        <v>911.30381679263</v>
      </c>
      <c r="D670" s="81" t="str">
        <f t="shared" si="74"/>
        <v>NO VALIDO</v>
      </c>
      <c r="K670" s="3">
        <v>2870</v>
      </c>
      <c r="L670" s="72" t="str">
        <f t="shared" si="75"/>
        <v>NO VALIDO</v>
      </c>
      <c r="M670" s="65">
        <f t="shared" si="76"/>
        <v>3020.8164580860976</v>
      </c>
      <c r="N670" s="65">
        <f t="shared" si="77"/>
        <v>4.008424534117694</v>
      </c>
      <c r="O670" s="65">
        <f t="shared" si="78"/>
        <v>3024.8248826202152</v>
      </c>
      <c r="P670" s="72">
        <f t="shared" si="79"/>
        <v>0.6011415668072072</v>
      </c>
    </row>
    <row r="671" spans="1:16" ht="15" hidden="1" outlineLevel="1">
      <c r="A671" s="51">
        <f t="shared" si="72"/>
        <v>47.916666666666664</v>
      </c>
      <c r="B671" s="51">
        <f t="shared" si="73"/>
        <v>911.7242781383877</v>
      </c>
      <c r="C671" s="51">
        <f t="shared" si="80"/>
        <v>911.9049583594372</v>
      </c>
      <c r="D671" s="81" t="str">
        <f t="shared" si="74"/>
        <v>NO VALIDO</v>
      </c>
      <c r="K671" s="3">
        <v>2875</v>
      </c>
      <c r="L671" s="72" t="str">
        <f t="shared" si="75"/>
        <v>NO VALIDO</v>
      </c>
      <c r="M671" s="65">
        <f t="shared" si="76"/>
        <v>-3407.806146678563</v>
      </c>
      <c r="N671" s="65">
        <f t="shared" si="77"/>
        <v>-4.517005526236062</v>
      </c>
      <c r="O671" s="65">
        <f t="shared" si="78"/>
        <v>-3412.323152204799</v>
      </c>
      <c r="P671" s="72">
        <f t="shared" si="79"/>
        <v>0</v>
      </c>
    </row>
    <row r="672" spans="1:16" ht="15" hidden="1" outlineLevel="1">
      <c r="A672" s="51">
        <f aca="true" t="shared" si="81" ref="A672:A735">K672/60</f>
        <v>48</v>
      </c>
      <c r="B672" s="51">
        <f aca="true" t="shared" si="82" ref="B672:B735">20+345*(LOG(8*A672+1))</f>
        <v>911.9839516804327</v>
      </c>
      <c r="C672" s="51">
        <f t="shared" si="80"/>
        <v>911.9049583594372</v>
      </c>
      <c r="D672" s="81" t="str">
        <f aca="true" t="shared" si="83" ref="D672:D735">IF(C672&lt;$E$38,"VALIDO","NO VALIDO")</f>
        <v>NO VALIDO</v>
      </c>
      <c r="K672" s="3">
        <v>2880</v>
      </c>
      <c r="L672" s="72" t="str">
        <f aca="true" t="shared" si="84" ref="L672:L735">IF(C672&lt;$E$38,C672,"NO VALIDO")</f>
        <v>NO VALIDO</v>
      </c>
      <c r="M672" s="65">
        <f aca="true" t="shared" si="85" ref="M672:M735">$D$92*$E$92*$F$92*$G$92*((B672+273)^4-(C672+273)^4)</f>
        <v>1490.3813476388782</v>
      </c>
      <c r="N672" s="65">
        <f aca="true" t="shared" si="86" ref="N672:N735">$H$92*(B672-C672)</f>
        <v>1.9748330248887669</v>
      </c>
      <c r="O672" s="65">
        <f aca="true" t="shared" si="87" ref="O672:O735">M672+N672</f>
        <v>1492.356180663767</v>
      </c>
      <c r="P672" s="72">
        <f aca="true" t="shared" si="88" ref="P672:P735">IF(O672&gt;0,$B$94*O672*5,0)</f>
        <v>0.2965848825937719</v>
      </c>
    </row>
    <row r="673" spans="1:16" ht="15" hidden="1" outlineLevel="1">
      <c r="A673" s="51">
        <f t="shared" si="81"/>
        <v>48.083333333333336</v>
      </c>
      <c r="B673" s="51">
        <f t="shared" si="82"/>
        <v>912.2431759600701</v>
      </c>
      <c r="C673" s="51">
        <f aca="true" t="shared" si="89" ref="C673:C736">C672+P672</f>
        <v>912.2015432420309</v>
      </c>
      <c r="D673" s="81" t="str">
        <f t="shared" si="83"/>
        <v>NO VALIDO</v>
      </c>
      <c r="K673" s="3">
        <v>2885</v>
      </c>
      <c r="L673" s="72" t="str">
        <f t="shared" si="84"/>
        <v>NO VALIDO</v>
      </c>
      <c r="M673" s="65">
        <f t="shared" si="85"/>
        <v>786.0448522494361</v>
      </c>
      <c r="N673" s="65">
        <f t="shared" si="86"/>
        <v>1.0408179509795445</v>
      </c>
      <c r="O673" s="65">
        <f t="shared" si="87"/>
        <v>787.0856702004156</v>
      </c>
      <c r="P673" s="72">
        <f t="shared" si="88"/>
        <v>0.1564222496695143</v>
      </c>
    </row>
    <row r="674" spans="1:16" ht="15" hidden="1" outlineLevel="1">
      <c r="A674" s="51">
        <f t="shared" si="81"/>
        <v>48.166666666666664</v>
      </c>
      <c r="B674" s="51">
        <f t="shared" si="82"/>
        <v>912.501952529157</v>
      </c>
      <c r="C674" s="51">
        <f t="shared" si="89"/>
        <v>912.3579654917004</v>
      </c>
      <c r="D674" s="81" t="str">
        <f t="shared" si="83"/>
        <v>NO VALIDO</v>
      </c>
      <c r="K674" s="3">
        <v>2890</v>
      </c>
      <c r="L674" s="72" t="str">
        <f t="shared" si="84"/>
        <v>NO VALIDO</v>
      </c>
      <c r="M674" s="65">
        <f t="shared" si="85"/>
        <v>2719.9702181229018</v>
      </c>
      <c r="N674" s="65">
        <f t="shared" si="86"/>
        <v>3.599675936416702</v>
      </c>
      <c r="O674" s="65">
        <f t="shared" si="87"/>
        <v>2723.5698940593184</v>
      </c>
      <c r="P674" s="72">
        <f t="shared" si="88"/>
        <v>0.5412713584944826</v>
      </c>
    </row>
    <row r="675" spans="1:16" ht="15" hidden="1" outlineLevel="1">
      <c r="A675" s="51">
        <f t="shared" si="81"/>
        <v>48.25</v>
      </c>
      <c r="B675" s="51">
        <f t="shared" si="82"/>
        <v>912.7602829315244</v>
      </c>
      <c r="C675" s="51">
        <f t="shared" si="89"/>
        <v>912.8992368501948</v>
      </c>
      <c r="D675" s="81" t="str">
        <f t="shared" si="83"/>
        <v>NO VALIDO</v>
      </c>
      <c r="K675" s="3">
        <v>2895</v>
      </c>
      <c r="L675" s="72" t="str">
        <f t="shared" si="84"/>
        <v>NO VALIDO</v>
      </c>
      <c r="M675" s="65">
        <f t="shared" si="85"/>
        <v>-2627.5494063603956</v>
      </c>
      <c r="N675" s="65">
        <f t="shared" si="86"/>
        <v>-3.4738479667595357</v>
      </c>
      <c r="O675" s="65">
        <f t="shared" si="87"/>
        <v>-2631.023254327155</v>
      </c>
      <c r="P675" s="72">
        <f t="shared" si="88"/>
        <v>0</v>
      </c>
    </row>
    <row r="676" spans="1:16" ht="15" hidden="1" outlineLevel="1">
      <c r="A676" s="51">
        <f t="shared" si="81"/>
        <v>48.333333333333336</v>
      </c>
      <c r="B676" s="51">
        <f t="shared" si="82"/>
        <v>913.0181687030312</v>
      </c>
      <c r="C676" s="51">
        <f t="shared" si="89"/>
        <v>912.8992368501948</v>
      </c>
      <c r="D676" s="81" t="str">
        <f t="shared" si="83"/>
        <v>NO VALIDO</v>
      </c>
      <c r="K676" s="3">
        <v>2900</v>
      </c>
      <c r="L676" s="72" t="str">
        <f t="shared" si="84"/>
        <v>NO VALIDO</v>
      </c>
      <c r="M676" s="65">
        <f t="shared" si="85"/>
        <v>2249.675815410121</v>
      </c>
      <c r="N676" s="65">
        <f t="shared" si="86"/>
        <v>2.973296320908503</v>
      </c>
      <c r="O676" s="65">
        <f t="shared" si="87"/>
        <v>2252.6491117310293</v>
      </c>
      <c r="P676" s="72">
        <f t="shared" si="88"/>
        <v>0.44768245073408347</v>
      </c>
    </row>
    <row r="677" spans="1:16" ht="15" hidden="1" outlineLevel="1">
      <c r="A677" s="51">
        <f t="shared" si="81"/>
        <v>48.416666666666664</v>
      </c>
      <c r="B677" s="51">
        <f t="shared" si="82"/>
        <v>913.2756113716196</v>
      </c>
      <c r="C677" s="51">
        <f t="shared" si="89"/>
        <v>913.3469193009289</v>
      </c>
      <c r="D677" s="81" t="str">
        <f t="shared" si="83"/>
        <v>NO VALIDO</v>
      </c>
      <c r="K677" s="3">
        <v>2905</v>
      </c>
      <c r="L677" s="72" t="str">
        <f t="shared" si="84"/>
        <v>NO VALIDO</v>
      </c>
      <c r="M677" s="65">
        <f t="shared" si="85"/>
        <v>-1350.0406450903272</v>
      </c>
      <c r="N677" s="65">
        <f t="shared" si="86"/>
        <v>-1.7826982327335372</v>
      </c>
      <c r="O677" s="65">
        <f t="shared" si="87"/>
        <v>-1351.8233433230607</v>
      </c>
      <c r="P677" s="72">
        <f t="shared" si="88"/>
        <v>0</v>
      </c>
    </row>
    <row r="678" spans="1:16" ht="15" hidden="1" outlineLevel="1">
      <c r="A678" s="51">
        <f t="shared" si="81"/>
        <v>48.5</v>
      </c>
      <c r="B678" s="51">
        <f t="shared" si="82"/>
        <v>913.5326124573692</v>
      </c>
      <c r="C678" s="51">
        <f t="shared" si="89"/>
        <v>913.3469193009289</v>
      </c>
      <c r="D678" s="81" t="str">
        <f t="shared" si="83"/>
        <v>NO VALIDO</v>
      </c>
      <c r="K678" s="3">
        <v>2910</v>
      </c>
      <c r="L678" s="72" t="str">
        <f t="shared" si="84"/>
        <v>NO VALIDO</v>
      </c>
      <c r="M678" s="65">
        <f t="shared" si="85"/>
        <v>3516.786788374402</v>
      </c>
      <c r="N678" s="65">
        <f t="shared" si="86"/>
        <v>4.6423289110066435</v>
      </c>
      <c r="O678" s="65">
        <f t="shared" si="87"/>
        <v>3521.4291172854087</v>
      </c>
      <c r="P678" s="72">
        <f t="shared" si="88"/>
        <v>0.6998347008874621</v>
      </c>
    </row>
    <row r="679" spans="1:16" ht="15" hidden="1" outlineLevel="1">
      <c r="A679" s="51">
        <f t="shared" si="81"/>
        <v>48.583333333333336</v>
      </c>
      <c r="B679" s="51">
        <f t="shared" si="82"/>
        <v>913.7891734725513</v>
      </c>
      <c r="C679" s="51">
        <f t="shared" si="89"/>
        <v>914.0467540018163</v>
      </c>
      <c r="D679" s="81" t="str">
        <f t="shared" si="83"/>
        <v>NO VALIDO</v>
      </c>
      <c r="K679" s="3">
        <v>2915</v>
      </c>
      <c r="L679" s="72" t="str">
        <f t="shared" si="84"/>
        <v>NO VALIDO</v>
      </c>
      <c r="M679" s="65">
        <f t="shared" si="85"/>
        <v>-4884.1410713805835</v>
      </c>
      <c r="N679" s="65">
        <f t="shared" si="86"/>
        <v>-6.4395132316263926</v>
      </c>
      <c r="O679" s="65">
        <f t="shared" si="87"/>
        <v>-4890.58058461221</v>
      </c>
      <c r="P679" s="72">
        <f t="shared" si="88"/>
        <v>0</v>
      </c>
    </row>
    <row r="680" spans="1:16" ht="15" hidden="1" outlineLevel="1">
      <c r="A680" s="51">
        <f t="shared" si="81"/>
        <v>48.666666666666664</v>
      </c>
      <c r="B680" s="51">
        <f t="shared" si="82"/>
        <v>914.0452959216818</v>
      </c>
      <c r="C680" s="51">
        <f t="shared" si="89"/>
        <v>914.0467540018163</v>
      </c>
      <c r="D680" s="81" t="str">
        <f t="shared" si="83"/>
        <v>NO VALIDO</v>
      </c>
      <c r="K680" s="3">
        <v>2920</v>
      </c>
      <c r="L680" s="72" t="str">
        <f t="shared" si="84"/>
        <v>NO VALIDO</v>
      </c>
      <c r="M680" s="65">
        <f t="shared" si="85"/>
        <v>-27.656493853139647</v>
      </c>
      <c r="N680" s="65">
        <f t="shared" si="86"/>
        <v>-0.03645200336279686</v>
      </c>
      <c r="O680" s="65">
        <f t="shared" si="87"/>
        <v>-27.692945856502444</v>
      </c>
      <c r="P680" s="72">
        <f t="shared" si="88"/>
        <v>0</v>
      </c>
    </row>
    <row r="681" spans="1:16" ht="15" hidden="1" outlineLevel="1">
      <c r="A681" s="51">
        <f t="shared" si="81"/>
        <v>48.75</v>
      </c>
      <c r="B681" s="51">
        <f t="shared" si="82"/>
        <v>914.300981301574</v>
      </c>
      <c r="C681" s="51">
        <f t="shared" si="89"/>
        <v>914.0467540018163</v>
      </c>
      <c r="D681" s="81" t="str">
        <f t="shared" si="83"/>
        <v>NO VALIDO</v>
      </c>
      <c r="K681" s="3">
        <v>2925</v>
      </c>
      <c r="L681" s="72" t="str">
        <f t="shared" si="84"/>
        <v>NO VALIDO</v>
      </c>
      <c r="M681" s="65">
        <f t="shared" si="85"/>
        <v>4823.6771089564345</v>
      </c>
      <c r="N681" s="65">
        <f t="shared" si="86"/>
        <v>6.355682493941117</v>
      </c>
      <c r="O681" s="65">
        <f t="shared" si="87"/>
        <v>4830.032791450376</v>
      </c>
      <c r="P681" s="72">
        <f t="shared" si="88"/>
        <v>0.9599013472368422</v>
      </c>
    </row>
    <row r="682" spans="1:16" ht="15" hidden="1" outlineLevel="1">
      <c r="A682" s="51">
        <f t="shared" si="81"/>
        <v>48.833333333333336</v>
      </c>
      <c r="B682" s="51">
        <f t="shared" si="82"/>
        <v>914.5562311013921</v>
      </c>
      <c r="C682" s="51">
        <f t="shared" si="89"/>
        <v>915.0066553490532</v>
      </c>
      <c r="D682" s="81" t="str">
        <f t="shared" si="83"/>
        <v>NO VALIDO</v>
      </c>
      <c r="K682" s="3">
        <v>2930</v>
      </c>
      <c r="L682" s="72" t="str">
        <f t="shared" si="84"/>
        <v>NO VALIDO</v>
      </c>
      <c r="M682" s="65">
        <f t="shared" si="85"/>
        <v>-8559.422025447018</v>
      </c>
      <c r="N682" s="65">
        <f t="shared" si="86"/>
        <v>-11.260606191527245</v>
      </c>
      <c r="O682" s="65">
        <f t="shared" si="87"/>
        <v>-8570.682631638545</v>
      </c>
      <c r="P682" s="72">
        <f t="shared" si="88"/>
        <v>0</v>
      </c>
    </row>
    <row r="683" spans="1:16" ht="15" hidden="1" outlineLevel="1">
      <c r="A683" s="51">
        <f t="shared" si="81"/>
        <v>48.916666666666664</v>
      </c>
      <c r="B683" s="51">
        <f t="shared" si="82"/>
        <v>914.8110468027013</v>
      </c>
      <c r="C683" s="51">
        <f t="shared" si="89"/>
        <v>915.0066553490532</v>
      </c>
      <c r="D683" s="81" t="str">
        <f t="shared" si="83"/>
        <v>NO VALIDO</v>
      </c>
      <c r="K683" s="3">
        <v>2935</v>
      </c>
      <c r="L683" s="72" t="str">
        <f t="shared" si="84"/>
        <v>NO VALIDO</v>
      </c>
      <c r="M683" s="65">
        <f t="shared" si="85"/>
        <v>-3718.3497552877366</v>
      </c>
      <c r="N683" s="65">
        <f t="shared" si="86"/>
        <v>-4.890213658796938</v>
      </c>
      <c r="O683" s="65">
        <f t="shared" si="87"/>
        <v>-3723.2399689465337</v>
      </c>
      <c r="P683" s="72">
        <f t="shared" si="88"/>
        <v>0</v>
      </c>
    </row>
    <row r="684" spans="1:16" ht="15" hidden="1" outlineLevel="1">
      <c r="A684" s="51">
        <f t="shared" si="81"/>
        <v>49</v>
      </c>
      <c r="B684" s="51">
        <f t="shared" si="82"/>
        <v>915.0654298795222</v>
      </c>
      <c r="C684" s="51">
        <f t="shared" si="89"/>
        <v>915.0066553490532</v>
      </c>
      <c r="D684" s="81" t="str">
        <f t="shared" si="83"/>
        <v>NO VALIDO</v>
      </c>
      <c r="K684" s="3">
        <v>2940</v>
      </c>
      <c r="L684" s="72" t="str">
        <f t="shared" si="84"/>
        <v>NO VALIDO</v>
      </c>
      <c r="M684" s="65">
        <f t="shared" si="85"/>
        <v>1117.6120420766345</v>
      </c>
      <c r="N684" s="65">
        <f t="shared" si="86"/>
        <v>1.4693632617252206</v>
      </c>
      <c r="O684" s="65">
        <f t="shared" si="87"/>
        <v>1119.0814053383597</v>
      </c>
      <c r="P684" s="72">
        <f t="shared" si="88"/>
        <v>0.22240175067826484</v>
      </c>
    </row>
    <row r="685" spans="1:16" ht="15" hidden="1" outlineLevel="1">
      <c r="A685" s="51">
        <f t="shared" si="81"/>
        <v>49.083333333333336</v>
      </c>
      <c r="B685" s="51">
        <f t="shared" si="82"/>
        <v>915.319381798379</v>
      </c>
      <c r="C685" s="51">
        <f t="shared" si="89"/>
        <v>915.2290570997314</v>
      </c>
      <c r="D685" s="81" t="str">
        <f t="shared" si="83"/>
        <v>NO VALIDO</v>
      </c>
      <c r="K685" s="3">
        <v>2945</v>
      </c>
      <c r="L685" s="72" t="str">
        <f t="shared" si="84"/>
        <v>NO VALIDO</v>
      </c>
      <c r="M685" s="65">
        <f t="shared" si="85"/>
        <v>1718.5793972887354</v>
      </c>
      <c r="N685" s="65">
        <f t="shared" si="86"/>
        <v>2.2581174661894465</v>
      </c>
      <c r="O685" s="65">
        <f t="shared" si="87"/>
        <v>1720.837514754925</v>
      </c>
      <c r="P685" s="72">
        <f t="shared" si="88"/>
        <v>0.34199234665918987</v>
      </c>
    </row>
    <row r="686" spans="1:16" ht="15" hidden="1" outlineLevel="1">
      <c r="A686" s="51">
        <f t="shared" si="81"/>
        <v>49.166666666666664</v>
      </c>
      <c r="B686" s="51">
        <f t="shared" si="82"/>
        <v>915.5729040183523</v>
      </c>
      <c r="C686" s="51">
        <f t="shared" si="89"/>
        <v>915.5710494463906</v>
      </c>
      <c r="D686" s="81" t="str">
        <f t="shared" si="83"/>
        <v>NO VALIDO</v>
      </c>
      <c r="K686" s="3">
        <v>2950</v>
      </c>
      <c r="L686" s="72" t="str">
        <f t="shared" si="84"/>
        <v>NO VALIDO</v>
      </c>
      <c r="M686" s="65">
        <f t="shared" si="85"/>
        <v>35.312885308937986</v>
      </c>
      <c r="N686" s="65">
        <f t="shared" si="86"/>
        <v>0.0463642990439439</v>
      </c>
      <c r="O686" s="65">
        <f t="shared" si="87"/>
        <v>35.35924960798193</v>
      </c>
      <c r="P686" s="72">
        <f t="shared" si="88"/>
        <v>0.007027155466949453</v>
      </c>
    </row>
    <row r="687" spans="1:16" ht="15" hidden="1" outlineLevel="1">
      <c r="A687" s="51">
        <f t="shared" si="81"/>
        <v>49.25</v>
      </c>
      <c r="B687" s="51">
        <f t="shared" si="82"/>
        <v>915.8259979911287</v>
      </c>
      <c r="C687" s="51">
        <f t="shared" si="89"/>
        <v>915.5780766018576</v>
      </c>
      <c r="D687" s="81" t="str">
        <f t="shared" si="83"/>
        <v>NO VALIDO</v>
      </c>
      <c r="K687" s="3">
        <v>2955</v>
      </c>
      <c r="L687" s="72" t="str">
        <f t="shared" si="84"/>
        <v>NO VALIDO</v>
      </c>
      <c r="M687" s="65">
        <f t="shared" si="85"/>
        <v>4722.2184890090475</v>
      </c>
      <c r="N687" s="65">
        <f t="shared" si="86"/>
        <v>6.1980347317785345</v>
      </c>
      <c r="O687" s="65">
        <f t="shared" si="87"/>
        <v>4728.416523740826</v>
      </c>
      <c r="P687" s="72">
        <f t="shared" si="88"/>
        <v>0.9397065377009246</v>
      </c>
    </row>
    <row r="688" spans="1:16" ht="15" hidden="1" outlineLevel="1">
      <c r="A688" s="51">
        <f t="shared" si="81"/>
        <v>49.333333333333336</v>
      </c>
      <c r="B688" s="51">
        <f t="shared" si="82"/>
        <v>916.0786651610505</v>
      </c>
      <c r="C688" s="51">
        <f t="shared" si="89"/>
        <v>916.5177831395584</v>
      </c>
      <c r="D688" s="81" t="str">
        <f t="shared" si="83"/>
        <v>NO VALIDO</v>
      </c>
      <c r="K688" s="3">
        <v>2960</v>
      </c>
      <c r="L688" s="72" t="str">
        <f t="shared" si="84"/>
        <v>NO VALIDO</v>
      </c>
      <c r="M688" s="65">
        <f t="shared" si="85"/>
        <v>-8376.577270674708</v>
      </c>
      <c r="N688" s="65">
        <f t="shared" si="86"/>
        <v>-10.977949462699144</v>
      </c>
      <c r="O688" s="65">
        <f t="shared" si="87"/>
        <v>-8387.555220137408</v>
      </c>
      <c r="P688" s="72">
        <f t="shared" si="88"/>
        <v>0</v>
      </c>
    </row>
    <row r="689" spans="1:16" ht="15" hidden="1" outlineLevel="1">
      <c r="A689" s="51">
        <f t="shared" si="81"/>
        <v>49.416666666666664</v>
      </c>
      <c r="B689" s="51">
        <f t="shared" si="82"/>
        <v>916.330906965165</v>
      </c>
      <c r="C689" s="51">
        <f t="shared" si="89"/>
        <v>916.5177831395584</v>
      </c>
      <c r="D689" s="81" t="str">
        <f t="shared" si="83"/>
        <v>NO VALIDO</v>
      </c>
      <c r="K689" s="3">
        <v>2965</v>
      </c>
      <c r="L689" s="72" t="str">
        <f t="shared" si="84"/>
        <v>NO VALIDO</v>
      </c>
      <c r="M689" s="65">
        <f t="shared" si="85"/>
        <v>-3565.9681694489027</v>
      </c>
      <c r="N689" s="65">
        <f t="shared" si="86"/>
        <v>-4.671904359835821</v>
      </c>
      <c r="O689" s="65">
        <f t="shared" si="87"/>
        <v>-3570.6400738087386</v>
      </c>
      <c r="P689" s="72">
        <f t="shared" si="88"/>
        <v>0</v>
      </c>
    </row>
    <row r="690" spans="1:16" ht="15" hidden="1" outlineLevel="1">
      <c r="A690" s="51">
        <f t="shared" si="81"/>
        <v>49.5</v>
      </c>
      <c r="B690" s="51">
        <f t="shared" si="82"/>
        <v>916.5827248332747</v>
      </c>
      <c r="C690" s="51">
        <f t="shared" si="89"/>
        <v>916.5177831395584</v>
      </c>
      <c r="D690" s="81" t="str">
        <f t="shared" si="83"/>
        <v>NO VALIDO</v>
      </c>
      <c r="K690" s="3">
        <v>2970</v>
      </c>
      <c r="L690" s="72" t="str">
        <f t="shared" si="84"/>
        <v>NO VALIDO</v>
      </c>
      <c r="M690" s="65">
        <f t="shared" si="85"/>
        <v>1239.6099345580371</v>
      </c>
      <c r="N690" s="65">
        <f t="shared" si="86"/>
        <v>1.6235423429066032</v>
      </c>
      <c r="O690" s="65">
        <f t="shared" si="87"/>
        <v>1241.2334769009437</v>
      </c>
      <c r="P690" s="72">
        <f t="shared" si="88"/>
        <v>0.24667776351781456</v>
      </c>
    </row>
    <row r="691" spans="1:16" ht="15" hidden="1" outlineLevel="1">
      <c r="A691" s="51">
        <f t="shared" si="81"/>
        <v>49.583333333333336</v>
      </c>
      <c r="B691" s="51">
        <f t="shared" si="82"/>
        <v>916.8341201879845</v>
      </c>
      <c r="C691" s="51">
        <f t="shared" si="89"/>
        <v>916.7644609030763</v>
      </c>
      <c r="D691" s="81" t="str">
        <f t="shared" si="83"/>
        <v>NO VALIDO</v>
      </c>
      <c r="K691" s="3">
        <v>2975</v>
      </c>
      <c r="L691" s="72" t="str">
        <f t="shared" si="84"/>
        <v>NO VALIDO</v>
      </c>
      <c r="M691" s="65">
        <f t="shared" si="85"/>
        <v>1330.4948065868628</v>
      </c>
      <c r="N691" s="65">
        <f t="shared" si="86"/>
        <v>1.7414821227049515</v>
      </c>
      <c r="O691" s="65">
        <f t="shared" si="87"/>
        <v>1332.2362887095678</v>
      </c>
      <c r="P691" s="72">
        <f t="shared" si="88"/>
        <v>0.26476329739080684</v>
      </c>
    </row>
    <row r="692" spans="1:16" ht="15" hidden="1" outlineLevel="1">
      <c r="A692" s="51">
        <f t="shared" si="81"/>
        <v>49.666666666666664</v>
      </c>
      <c r="B692" s="51">
        <f t="shared" si="82"/>
        <v>917.0850944447504</v>
      </c>
      <c r="C692" s="51">
        <f t="shared" si="89"/>
        <v>917.0292242004671</v>
      </c>
      <c r="D692" s="81" t="str">
        <f t="shared" si="83"/>
        <v>NO VALIDO</v>
      </c>
      <c r="K692" s="3">
        <v>2980</v>
      </c>
      <c r="L692" s="72" t="str">
        <f t="shared" si="84"/>
        <v>NO VALIDO</v>
      </c>
      <c r="M692" s="65">
        <f t="shared" si="85"/>
        <v>1067.817635546792</v>
      </c>
      <c r="N692" s="65">
        <f t="shared" si="86"/>
        <v>1.3967561070842294</v>
      </c>
      <c r="O692" s="65">
        <f t="shared" si="87"/>
        <v>1069.2143916538762</v>
      </c>
      <c r="P692" s="72">
        <f t="shared" si="88"/>
        <v>0.21249138035880372</v>
      </c>
    </row>
    <row r="693" spans="1:16" ht="15" hidden="1" outlineLevel="1">
      <c r="A693" s="51">
        <f t="shared" si="81"/>
        <v>49.75</v>
      </c>
      <c r="B693" s="51">
        <f t="shared" si="82"/>
        <v>917.3356490119282</v>
      </c>
      <c r="C693" s="51">
        <f t="shared" si="89"/>
        <v>917.2417155808258</v>
      </c>
      <c r="D693" s="81" t="str">
        <f t="shared" si="83"/>
        <v>NO VALIDO</v>
      </c>
      <c r="K693" s="3">
        <v>2985</v>
      </c>
      <c r="L693" s="72" t="str">
        <f t="shared" si="84"/>
        <v>NO VALIDO</v>
      </c>
      <c r="M693" s="65">
        <f t="shared" si="85"/>
        <v>1796.34667264318</v>
      </c>
      <c r="N693" s="65">
        <f t="shared" si="86"/>
        <v>2.348335777560351</v>
      </c>
      <c r="O693" s="65">
        <f t="shared" si="87"/>
        <v>1798.6950084207404</v>
      </c>
      <c r="P693" s="72">
        <f t="shared" si="88"/>
        <v>0.3574654327207565</v>
      </c>
    </row>
    <row r="694" spans="1:16" ht="15" hidden="1" outlineLevel="1">
      <c r="A694" s="51">
        <f t="shared" si="81"/>
        <v>49.833333333333336</v>
      </c>
      <c r="B694" s="51">
        <f t="shared" si="82"/>
        <v>917.5857852908192</v>
      </c>
      <c r="C694" s="51">
        <f t="shared" si="89"/>
        <v>917.5991810135466</v>
      </c>
      <c r="D694" s="81" t="str">
        <f t="shared" si="83"/>
        <v>NO VALIDO</v>
      </c>
      <c r="K694" s="3">
        <v>2990</v>
      </c>
      <c r="L694" s="72" t="str">
        <f t="shared" si="84"/>
        <v>NO VALIDO</v>
      </c>
      <c r="M694" s="65">
        <f t="shared" si="85"/>
        <v>-256.37083218163696</v>
      </c>
      <c r="N694" s="65">
        <f t="shared" si="86"/>
        <v>-0.334893068185238</v>
      </c>
      <c r="O694" s="65">
        <f t="shared" si="87"/>
        <v>-256.7057252498222</v>
      </c>
      <c r="P694" s="72">
        <f t="shared" si="88"/>
        <v>0</v>
      </c>
    </row>
    <row r="695" spans="1:16" ht="15" hidden="1" outlineLevel="1">
      <c r="A695" s="51">
        <f t="shared" si="81"/>
        <v>49.916666666666664</v>
      </c>
      <c r="B695" s="51">
        <f t="shared" si="82"/>
        <v>917.835504675719</v>
      </c>
      <c r="C695" s="51">
        <f t="shared" si="89"/>
        <v>917.5991810135466</v>
      </c>
      <c r="D695" s="81" t="str">
        <f t="shared" si="83"/>
        <v>NO VALIDO</v>
      </c>
      <c r="K695" s="3">
        <v>2995</v>
      </c>
      <c r="L695" s="72" t="str">
        <f t="shared" si="84"/>
        <v>NO VALIDO</v>
      </c>
      <c r="M695" s="65">
        <f t="shared" si="85"/>
        <v>4524.246972365372</v>
      </c>
      <c r="N695" s="65">
        <f t="shared" si="86"/>
        <v>5.9080915543091805</v>
      </c>
      <c r="O695" s="65">
        <f t="shared" si="87"/>
        <v>4530.155063919681</v>
      </c>
      <c r="P695" s="72">
        <f t="shared" si="88"/>
        <v>0.9003048502580713</v>
      </c>
    </row>
    <row r="696" spans="1:16" ht="15" hidden="1" outlineLevel="1">
      <c r="A696" s="51">
        <f t="shared" si="81"/>
        <v>50</v>
      </c>
      <c r="B696" s="51">
        <f t="shared" si="82"/>
        <v>918.0848085539628</v>
      </c>
      <c r="C696" s="51">
        <f t="shared" si="89"/>
        <v>918.4994858638047</v>
      </c>
      <c r="D696" s="81" t="str">
        <f t="shared" si="83"/>
        <v>NO VALIDO</v>
      </c>
      <c r="K696" s="3">
        <v>3000</v>
      </c>
      <c r="L696" s="72" t="str">
        <f t="shared" si="84"/>
        <v>NO VALIDO</v>
      </c>
      <c r="M696" s="65">
        <f t="shared" si="85"/>
        <v>-7950.202251535272</v>
      </c>
      <c r="N696" s="65">
        <f t="shared" si="86"/>
        <v>-10.366932746046587</v>
      </c>
      <c r="O696" s="65">
        <f t="shared" si="87"/>
        <v>-7960.5691842813185</v>
      </c>
      <c r="P696" s="72">
        <f t="shared" si="88"/>
        <v>0</v>
      </c>
    </row>
    <row r="697" spans="1:16" ht="15" hidden="1" outlineLevel="1">
      <c r="A697" s="51">
        <f t="shared" si="81"/>
        <v>50.083333333333336</v>
      </c>
      <c r="B697" s="51">
        <f t="shared" si="82"/>
        <v>918.3336983059726</v>
      </c>
      <c r="C697" s="51">
        <f t="shared" si="89"/>
        <v>918.4994858638047</v>
      </c>
      <c r="D697" s="81" t="str">
        <f t="shared" si="83"/>
        <v>NO VALIDO</v>
      </c>
      <c r="K697" s="3">
        <v>3005</v>
      </c>
      <c r="L697" s="72" t="str">
        <f t="shared" si="84"/>
        <v>NO VALIDO</v>
      </c>
      <c r="M697" s="65">
        <f t="shared" si="85"/>
        <v>-3179.47871988579</v>
      </c>
      <c r="N697" s="65">
        <f t="shared" si="86"/>
        <v>-4.1446889458029545</v>
      </c>
      <c r="O697" s="65">
        <f t="shared" si="87"/>
        <v>-3183.6234088315928</v>
      </c>
      <c r="P697" s="72">
        <f t="shared" si="88"/>
        <v>0</v>
      </c>
    </row>
    <row r="698" spans="1:16" ht="15" hidden="1" outlineLevel="1">
      <c r="A698" s="51">
        <f t="shared" si="81"/>
        <v>50.166666666666664</v>
      </c>
      <c r="B698" s="51">
        <f t="shared" si="82"/>
        <v>918.582175305302</v>
      </c>
      <c r="C698" s="51">
        <f t="shared" si="89"/>
        <v>918.4994858638047</v>
      </c>
      <c r="D698" s="81" t="str">
        <f t="shared" si="83"/>
        <v>NO VALIDO</v>
      </c>
      <c r="K698" s="3">
        <v>3010</v>
      </c>
      <c r="L698" s="72" t="str">
        <f t="shared" si="84"/>
        <v>NO VALIDO</v>
      </c>
      <c r="M698" s="65">
        <f t="shared" si="85"/>
        <v>1586.316715239298</v>
      </c>
      <c r="N698" s="65">
        <f t="shared" si="86"/>
        <v>2.0672360374334176</v>
      </c>
      <c r="O698" s="65">
        <f t="shared" si="87"/>
        <v>1588.3839512767313</v>
      </c>
      <c r="P698" s="72">
        <f t="shared" si="88"/>
        <v>0.31566905662809674</v>
      </c>
    </row>
    <row r="699" spans="1:16" ht="15" hidden="1" outlineLevel="1">
      <c r="A699" s="51">
        <f t="shared" si="81"/>
        <v>50.25</v>
      </c>
      <c r="B699" s="51">
        <f t="shared" si="82"/>
        <v>918.8302409186828</v>
      </c>
      <c r="C699" s="51">
        <f t="shared" si="89"/>
        <v>918.8151549204327</v>
      </c>
      <c r="D699" s="81" t="str">
        <f t="shared" si="83"/>
        <v>NO VALIDO</v>
      </c>
      <c r="K699" s="3">
        <v>3015</v>
      </c>
      <c r="L699" s="72" t="str">
        <f t="shared" si="84"/>
        <v>NO VALIDO</v>
      </c>
      <c r="M699" s="65">
        <f t="shared" si="85"/>
        <v>289.6156752939075</v>
      </c>
      <c r="N699" s="65">
        <f t="shared" si="86"/>
        <v>0.3771499562503777</v>
      </c>
      <c r="O699" s="65">
        <f t="shared" si="87"/>
        <v>289.99282525015786</v>
      </c>
      <c r="P699" s="72">
        <f t="shared" si="88"/>
        <v>0.057632011140664866</v>
      </c>
    </row>
    <row r="700" spans="1:16" ht="15" hidden="1" outlineLevel="1">
      <c r="A700" s="51">
        <f t="shared" si="81"/>
        <v>50.333333333333336</v>
      </c>
      <c r="B700" s="51">
        <f t="shared" si="82"/>
        <v>919.0778965060695</v>
      </c>
      <c r="C700" s="51">
        <f t="shared" si="89"/>
        <v>918.8727869315734</v>
      </c>
      <c r="D700" s="81" t="str">
        <f t="shared" si="83"/>
        <v>NO VALIDO</v>
      </c>
      <c r="K700" s="3">
        <v>3020</v>
      </c>
      <c r="L700" s="72" t="str">
        <f t="shared" si="84"/>
        <v>NO VALIDO</v>
      </c>
      <c r="M700" s="65">
        <f t="shared" si="85"/>
        <v>3939.1344587273948</v>
      </c>
      <c r="N700" s="65">
        <f t="shared" si="86"/>
        <v>5.12773936240194</v>
      </c>
      <c r="O700" s="65">
        <f t="shared" si="87"/>
        <v>3944.2621980897966</v>
      </c>
      <c r="P700" s="72">
        <f t="shared" si="88"/>
        <v>0.7838668516916719</v>
      </c>
    </row>
    <row r="701" spans="1:16" ht="15" hidden="1" outlineLevel="1">
      <c r="A701" s="51">
        <f t="shared" si="81"/>
        <v>50.416666666666664</v>
      </c>
      <c r="B701" s="51">
        <f t="shared" si="82"/>
        <v>919.3251434206841</v>
      </c>
      <c r="C701" s="51">
        <f t="shared" si="89"/>
        <v>919.656653783265</v>
      </c>
      <c r="D701" s="81" t="str">
        <f t="shared" si="83"/>
        <v>NO VALIDO</v>
      </c>
      <c r="K701" s="3">
        <v>3025</v>
      </c>
      <c r="L701" s="72" t="str">
        <f t="shared" si="84"/>
        <v>NO VALIDO</v>
      </c>
      <c r="M701" s="65">
        <f t="shared" si="85"/>
        <v>-6374.929563378479</v>
      </c>
      <c r="N701" s="65">
        <f t="shared" si="86"/>
        <v>-8.287759064523925</v>
      </c>
      <c r="O701" s="65">
        <f t="shared" si="87"/>
        <v>-6383.217322443003</v>
      </c>
      <c r="P701" s="72">
        <f t="shared" si="88"/>
        <v>0</v>
      </c>
    </row>
    <row r="702" spans="1:16" ht="15" hidden="1" outlineLevel="1">
      <c r="A702" s="51">
        <f t="shared" si="81"/>
        <v>50.5</v>
      </c>
      <c r="B702" s="51">
        <f t="shared" si="82"/>
        <v>919.5719830090607</v>
      </c>
      <c r="C702" s="51">
        <f t="shared" si="89"/>
        <v>919.656653783265</v>
      </c>
      <c r="D702" s="81" t="str">
        <f t="shared" si="83"/>
        <v>NO VALIDO</v>
      </c>
      <c r="K702" s="3">
        <v>3030</v>
      </c>
      <c r="L702" s="72" t="str">
        <f t="shared" si="84"/>
        <v>NO VALIDO</v>
      </c>
      <c r="M702" s="65">
        <f t="shared" si="85"/>
        <v>-1628.7208025162915</v>
      </c>
      <c r="N702" s="65">
        <f t="shared" si="86"/>
        <v>-2.116769355109227</v>
      </c>
      <c r="O702" s="65">
        <f t="shared" si="87"/>
        <v>-1630.8375718714008</v>
      </c>
      <c r="P702" s="72">
        <f t="shared" si="88"/>
        <v>0</v>
      </c>
    </row>
    <row r="703" spans="1:16" ht="15" hidden="1" outlineLevel="1">
      <c r="A703" s="51">
        <f t="shared" si="81"/>
        <v>50.583333333333336</v>
      </c>
      <c r="B703" s="51">
        <f t="shared" si="82"/>
        <v>919.8184166110889</v>
      </c>
      <c r="C703" s="51">
        <f t="shared" si="89"/>
        <v>919.656653783265</v>
      </c>
      <c r="D703" s="81" t="str">
        <f t="shared" si="83"/>
        <v>NO VALIDO</v>
      </c>
      <c r="K703" s="3">
        <v>3035</v>
      </c>
      <c r="L703" s="72" t="str">
        <f t="shared" si="84"/>
        <v>NO VALIDO</v>
      </c>
      <c r="M703" s="65">
        <f t="shared" si="85"/>
        <v>3112.6224590610095</v>
      </c>
      <c r="N703" s="65">
        <f t="shared" si="86"/>
        <v>4.044070695596247</v>
      </c>
      <c r="O703" s="65">
        <f t="shared" si="87"/>
        <v>3116.666529756606</v>
      </c>
      <c r="P703" s="72">
        <f t="shared" si="88"/>
        <v>0.6193938074492835</v>
      </c>
    </row>
    <row r="704" spans="1:16" ht="15" hidden="1" outlineLevel="1">
      <c r="A704" s="51">
        <f t="shared" si="81"/>
        <v>50.666666666666664</v>
      </c>
      <c r="B704" s="51">
        <f t="shared" si="82"/>
        <v>920.0644455600583</v>
      </c>
      <c r="C704" s="51">
        <f t="shared" si="89"/>
        <v>920.2760475907143</v>
      </c>
      <c r="D704" s="81" t="str">
        <f t="shared" si="83"/>
        <v>NO VALIDO</v>
      </c>
      <c r="K704" s="3">
        <v>3040</v>
      </c>
      <c r="L704" s="72" t="str">
        <f t="shared" si="84"/>
        <v>NO VALIDO</v>
      </c>
      <c r="M704" s="65">
        <f t="shared" si="85"/>
        <v>-4076.055927196051</v>
      </c>
      <c r="N704" s="65">
        <f t="shared" si="86"/>
        <v>-5.29005076639919</v>
      </c>
      <c r="O704" s="65">
        <f t="shared" si="87"/>
        <v>-4081.34597796245</v>
      </c>
      <c r="P704" s="72">
        <f t="shared" si="88"/>
        <v>0</v>
      </c>
    </row>
    <row r="705" spans="1:16" ht="15" hidden="1" outlineLevel="1">
      <c r="A705" s="51">
        <f t="shared" si="81"/>
        <v>50.75</v>
      </c>
      <c r="B705" s="51">
        <f t="shared" si="82"/>
        <v>920.3100711827009</v>
      </c>
      <c r="C705" s="51">
        <f t="shared" si="89"/>
        <v>920.2760475907143</v>
      </c>
      <c r="D705" s="81" t="str">
        <f t="shared" si="83"/>
        <v>NO VALIDO</v>
      </c>
      <c r="K705" s="3">
        <v>3045</v>
      </c>
      <c r="L705" s="72" t="str">
        <f t="shared" si="84"/>
        <v>NO VALIDO</v>
      </c>
      <c r="M705" s="65">
        <f t="shared" si="85"/>
        <v>655.593380936433</v>
      </c>
      <c r="N705" s="65">
        <f t="shared" si="86"/>
        <v>0.8505897996656131</v>
      </c>
      <c r="O705" s="65">
        <f t="shared" si="87"/>
        <v>656.4439707360987</v>
      </c>
      <c r="P705" s="72">
        <f t="shared" si="88"/>
        <v>0.13045904222647495</v>
      </c>
    </row>
    <row r="706" spans="1:16" ht="15" hidden="1" outlineLevel="1">
      <c r="A706" s="51">
        <f t="shared" si="81"/>
        <v>50.833333333333336</v>
      </c>
      <c r="B706" s="51">
        <f t="shared" si="82"/>
        <v>920.5552947992348</v>
      </c>
      <c r="C706" s="51">
        <f t="shared" si="89"/>
        <v>920.4065066329407</v>
      </c>
      <c r="D706" s="81" t="str">
        <f t="shared" si="83"/>
        <v>NO VALIDO</v>
      </c>
      <c r="K706" s="3">
        <v>3050</v>
      </c>
      <c r="L706" s="72" t="str">
        <f t="shared" si="84"/>
        <v>NO VALIDO</v>
      </c>
      <c r="M706" s="65">
        <f t="shared" si="85"/>
        <v>2868.3217613577394</v>
      </c>
      <c r="N706" s="65">
        <f t="shared" si="86"/>
        <v>3.719704157353476</v>
      </c>
      <c r="O706" s="65">
        <f t="shared" si="87"/>
        <v>2872.041465515093</v>
      </c>
      <c r="P706" s="72">
        <f t="shared" si="88"/>
        <v>0.570778003194502</v>
      </c>
    </row>
    <row r="707" spans="1:16" ht="15" hidden="1" outlineLevel="1">
      <c r="A707" s="51">
        <f t="shared" si="81"/>
        <v>50.916666666666664</v>
      </c>
      <c r="B707" s="51">
        <f t="shared" si="82"/>
        <v>920.8001177234066</v>
      </c>
      <c r="C707" s="51">
        <f t="shared" si="89"/>
        <v>920.9772846361352</v>
      </c>
      <c r="D707" s="81" t="str">
        <f t="shared" si="83"/>
        <v>NO VALIDO</v>
      </c>
      <c r="K707" s="3">
        <v>3055</v>
      </c>
      <c r="L707" s="72" t="str">
        <f t="shared" si="84"/>
        <v>NO VALIDO</v>
      </c>
      <c r="M707" s="65">
        <f t="shared" si="85"/>
        <v>-3418.90631641225</v>
      </c>
      <c r="N707" s="65">
        <f t="shared" si="86"/>
        <v>-4.429172818214511</v>
      </c>
      <c r="O707" s="65">
        <f t="shared" si="87"/>
        <v>-3423.335489230464</v>
      </c>
      <c r="P707" s="72">
        <f t="shared" si="88"/>
        <v>0</v>
      </c>
    </row>
    <row r="708" spans="1:16" ht="15" hidden="1" outlineLevel="1">
      <c r="A708" s="51">
        <f t="shared" si="81"/>
        <v>51</v>
      </c>
      <c r="B708" s="51">
        <f t="shared" si="82"/>
        <v>921.0445412625329</v>
      </c>
      <c r="C708" s="51">
        <f t="shared" si="89"/>
        <v>920.9772846361352</v>
      </c>
      <c r="D708" s="81" t="str">
        <f t="shared" si="83"/>
        <v>NO VALIDO</v>
      </c>
      <c r="K708" s="3">
        <v>3060</v>
      </c>
      <c r="L708" s="72" t="str">
        <f t="shared" si="84"/>
        <v>NO VALIDO</v>
      </c>
      <c r="M708" s="65">
        <f t="shared" si="85"/>
        <v>1298.2939180052563</v>
      </c>
      <c r="N708" s="65">
        <f t="shared" si="86"/>
        <v>1.6814156599423313</v>
      </c>
      <c r="O708" s="65">
        <f t="shared" si="87"/>
        <v>1299.9753336651986</v>
      </c>
      <c r="P708" s="72">
        <f t="shared" si="88"/>
        <v>0.2583518845604318</v>
      </c>
    </row>
    <row r="709" spans="1:16" ht="15" hidden="1" outlineLevel="1">
      <c r="A709" s="51">
        <f t="shared" si="81"/>
        <v>51.083333333333336</v>
      </c>
      <c r="B709" s="51">
        <f t="shared" si="82"/>
        <v>921.2885667175432</v>
      </c>
      <c r="C709" s="51">
        <f t="shared" si="89"/>
        <v>921.2356365206956</v>
      </c>
      <c r="D709" s="81" t="str">
        <f t="shared" si="83"/>
        <v>NO VALIDO</v>
      </c>
      <c r="K709" s="3">
        <v>3065</v>
      </c>
      <c r="L709" s="72" t="str">
        <f t="shared" si="84"/>
        <v>NO VALIDO</v>
      </c>
      <c r="M709" s="65">
        <f t="shared" si="85"/>
        <v>1022.3874649134777</v>
      </c>
      <c r="N709" s="65">
        <f t="shared" si="86"/>
        <v>1.323254921189232</v>
      </c>
      <c r="O709" s="65">
        <f t="shared" si="87"/>
        <v>1023.710719834667</v>
      </c>
      <c r="P709" s="72">
        <f t="shared" si="88"/>
        <v>0.2034481631034679</v>
      </c>
    </row>
    <row r="710" spans="1:16" ht="15" hidden="1" outlineLevel="1">
      <c r="A710" s="51">
        <f t="shared" si="81"/>
        <v>51.166666666666664</v>
      </c>
      <c r="B710" s="51">
        <f t="shared" si="82"/>
        <v>921.5321953830206</v>
      </c>
      <c r="C710" s="51">
        <f t="shared" si="89"/>
        <v>921.439084683799</v>
      </c>
      <c r="D710" s="81" t="str">
        <f t="shared" si="83"/>
        <v>NO VALIDO</v>
      </c>
      <c r="K710" s="3">
        <v>3070</v>
      </c>
      <c r="L710" s="72" t="str">
        <f t="shared" si="84"/>
        <v>NO VALIDO</v>
      </c>
      <c r="M710" s="65">
        <f t="shared" si="85"/>
        <v>1799.51488142313</v>
      </c>
      <c r="N710" s="65">
        <f t="shared" si="86"/>
        <v>2.327767480539933</v>
      </c>
      <c r="O710" s="65">
        <f t="shared" si="87"/>
        <v>1801.84264890367</v>
      </c>
      <c r="P710" s="72">
        <f t="shared" si="88"/>
        <v>0.3580909821674454</v>
      </c>
    </row>
    <row r="711" spans="1:16" ht="15" hidden="1" outlineLevel="1">
      <c r="A711" s="51">
        <f t="shared" si="81"/>
        <v>51.25</v>
      </c>
      <c r="B711" s="51">
        <f t="shared" si="82"/>
        <v>921.7754285472439</v>
      </c>
      <c r="C711" s="51">
        <f t="shared" si="89"/>
        <v>921.7971756659665</v>
      </c>
      <c r="D711" s="81" t="str">
        <f t="shared" si="83"/>
        <v>NO VALIDO</v>
      </c>
      <c r="K711" s="3">
        <v>3075</v>
      </c>
      <c r="L711" s="72" t="str">
        <f t="shared" si="84"/>
        <v>NO VALIDO</v>
      </c>
      <c r="M711" s="65">
        <f t="shared" si="85"/>
        <v>-420.6157052731348</v>
      </c>
      <c r="N711" s="65">
        <f t="shared" si="86"/>
        <v>-0.5436779680650261</v>
      </c>
      <c r="O711" s="65">
        <f t="shared" si="87"/>
        <v>-421.1593832411998</v>
      </c>
      <c r="P711" s="72">
        <f t="shared" si="88"/>
        <v>0</v>
      </c>
    </row>
    <row r="712" spans="1:16" ht="15" hidden="1" outlineLevel="1">
      <c r="A712" s="51">
        <f t="shared" si="81"/>
        <v>51.333333333333336</v>
      </c>
      <c r="B712" s="51">
        <f t="shared" si="82"/>
        <v>922.0182674922276</v>
      </c>
      <c r="C712" s="51">
        <f t="shared" si="89"/>
        <v>921.7971756659665</v>
      </c>
      <c r="D712" s="81" t="str">
        <f t="shared" si="83"/>
        <v>NO VALIDO</v>
      </c>
      <c r="K712" s="3">
        <v>3080</v>
      </c>
      <c r="L712" s="72" t="str">
        <f t="shared" si="84"/>
        <v>NO VALIDO</v>
      </c>
      <c r="M712" s="65">
        <f t="shared" si="85"/>
        <v>4277.48847494893</v>
      </c>
      <c r="N712" s="65">
        <f t="shared" si="86"/>
        <v>5.527295656526121</v>
      </c>
      <c r="O712" s="65">
        <f t="shared" si="87"/>
        <v>4283.015770605456</v>
      </c>
      <c r="P712" s="72">
        <f t="shared" si="88"/>
        <v>0.8511893782001166</v>
      </c>
    </row>
    <row r="713" spans="1:16" ht="15" hidden="1" outlineLevel="1">
      <c r="A713" s="51">
        <f t="shared" si="81"/>
        <v>51.416666666666664</v>
      </c>
      <c r="B713" s="51">
        <f t="shared" si="82"/>
        <v>922.2607134937632</v>
      </c>
      <c r="C713" s="51">
        <f t="shared" si="89"/>
        <v>922.6483650441667</v>
      </c>
      <c r="D713" s="81" t="str">
        <f t="shared" si="83"/>
        <v>NO VALIDO</v>
      </c>
      <c r="K713" s="3">
        <v>3085</v>
      </c>
      <c r="L713" s="72" t="str">
        <f t="shared" si="84"/>
        <v>NO VALIDO</v>
      </c>
      <c r="M713" s="65">
        <f t="shared" si="85"/>
        <v>-7510.239512234725</v>
      </c>
      <c r="N713" s="65">
        <f t="shared" si="86"/>
        <v>-9.691288760086536</v>
      </c>
      <c r="O713" s="65">
        <f t="shared" si="87"/>
        <v>-7519.930800994812</v>
      </c>
      <c r="P713" s="72">
        <f t="shared" si="88"/>
        <v>0</v>
      </c>
    </row>
    <row r="714" spans="1:16" ht="15" hidden="1" outlineLevel="1">
      <c r="A714" s="51">
        <f t="shared" si="81"/>
        <v>51.5</v>
      </c>
      <c r="B714" s="51">
        <f t="shared" si="82"/>
        <v>922.5027678214584</v>
      </c>
      <c r="C714" s="51">
        <f t="shared" si="89"/>
        <v>922.6483650441667</v>
      </c>
      <c r="D714" s="81" t="str">
        <f t="shared" si="83"/>
        <v>NO VALIDO</v>
      </c>
      <c r="K714" s="3">
        <v>3090</v>
      </c>
      <c r="L714" s="72" t="str">
        <f t="shared" si="84"/>
        <v>NO VALIDO</v>
      </c>
      <c r="M714" s="65">
        <f t="shared" si="85"/>
        <v>-2821.6116498482997</v>
      </c>
      <c r="N714" s="65">
        <f t="shared" si="86"/>
        <v>-3.6399305677065286</v>
      </c>
      <c r="O714" s="65">
        <f t="shared" si="87"/>
        <v>-2825.251580416006</v>
      </c>
      <c r="P714" s="72">
        <f t="shared" si="88"/>
        <v>0</v>
      </c>
    </row>
    <row r="715" spans="1:16" ht="15" hidden="1" outlineLevel="1">
      <c r="A715" s="51">
        <f t="shared" si="81"/>
        <v>51.583333333333336</v>
      </c>
      <c r="B715" s="51">
        <f t="shared" si="82"/>
        <v>922.7444317387783</v>
      </c>
      <c r="C715" s="51">
        <f t="shared" si="89"/>
        <v>922.6483650441667</v>
      </c>
      <c r="D715" s="81" t="str">
        <f t="shared" si="83"/>
        <v>NO VALIDO</v>
      </c>
      <c r="K715" s="3">
        <v>3095</v>
      </c>
      <c r="L715" s="72" t="str">
        <f t="shared" si="84"/>
        <v>NO VALIDO</v>
      </c>
      <c r="M715" s="65">
        <f t="shared" si="85"/>
        <v>1862.2958120270837</v>
      </c>
      <c r="N715" s="65">
        <f t="shared" si="86"/>
        <v>2.401667365290905</v>
      </c>
      <c r="O715" s="65">
        <f t="shared" si="87"/>
        <v>1864.6974793923746</v>
      </c>
      <c r="P715" s="72">
        <f t="shared" si="88"/>
        <v>0.37058249911392427</v>
      </c>
    </row>
    <row r="716" spans="1:16" ht="15" hidden="1" outlineLevel="1">
      <c r="A716" s="51">
        <f t="shared" si="81"/>
        <v>51.666666666666664</v>
      </c>
      <c r="B716" s="51">
        <f t="shared" si="82"/>
        <v>922.9857065030839</v>
      </c>
      <c r="C716" s="51">
        <f t="shared" si="89"/>
        <v>923.0189475432805</v>
      </c>
      <c r="D716" s="81" t="str">
        <f t="shared" si="83"/>
        <v>NO VALIDO</v>
      </c>
      <c r="K716" s="3">
        <v>3100</v>
      </c>
      <c r="L716" s="72" t="str">
        <f t="shared" si="84"/>
        <v>NO VALIDO</v>
      </c>
      <c r="M716" s="65">
        <f t="shared" si="85"/>
        <v>-644.8871660336499</v>
      </c>
      <c r="N716" s="65">
        <f t="shared" si="86"/>
        <v>-0.8310260049171347</v>
      </c>
      <c r="O716" s="65">
        <f t="shared" si="87"/>
        <v>-645.718192038567</v>
      </c>
      <c r="P716" s="72">
        <f t="shared" si="88"/>
        <v>0</v>
      </c>
    </row>
    <row r="717" spans="1:16" ht="15" hidden="1" outlineLevel="1">
      <c r="A717" s="51">
        <f t="shared" si="81"/>
        <v>51.75</v>
      </c>
      <c r="B717" s="51">
        <f t="shared" si="82"/>
        <v>923.2265933656719</v>
      </c>
      <c r="C717" s="51">
        <f t="shared" si="89"/>
        <v>923.0189475432805</v>
      </c>
      <c r="D717" s="81" t="str">
        <f t="shared" si="83"/>
        <v>NO VALIDO</v>
      </c>
      <c r="K717" s="3">
        <v>3105</v>
      </c>
      <c r="L717" s="72" t="str">
        <f t="shared" si="84"/>
        <v>NO VALIDO</v>
      </c>
      <c r="M717" s="65">
        <f t="shared" si="85"/>
        <v>4029.6147733111707</v>
      </c>
      <c r="N717" s="65">
        <f t="shared" si="86"/>
        <v>5.191145559783195</v>
      </c>
      <c r="O717" s="65">
        <f t="shared" si="87"/>
        <v>4034.805918870954</v>
      </c>
      <c r="P717" s="72">
        <f t="shared" si="88"/>
        <v>0.8018611476549444</v>
      </c>
    </row>
    <row r="718" spans="1:16" ht="15" hidden="1" outlineLevel="1">
      <c r="A718" s="51">
        <f t="shared" si="81"/>
        <v>51.833333333333336</v>
      </c>
      <c r="B718" s="51">
        <f t="shared" si="82"/>
        <v>923.4670935718136</v>
      </c>
      <c r="C718" s="51">
        <f t="shared" si="89"/>
        <v>923.8208086909355</v>
      </c>
      <c r="D718" s="81" t="str">
        <f t="shared" si="83"/>
        <v>NO VALIDO</v>
      </c>
      <c r="K718" s="3">
        <v>3110</v>
      </c>
      <c r="L718" s="72" t="str">
        <f t="shared" si="84"/>
        <v>NO VALIDO</v>
      </c>
      <c r="M718" s="65">
        <f t="shared" si="85"/>
        <v>-6873.24044826724</v>
      </c>
      <c r="N718" s="65">
        <f t="shared" si="86"/>
        <v>-8.842877978045749</v>
      </c>
      <c r="O718" s="65">
        <f t="shared" si="87"/>
        <v>-6882.083326245286</v>
      </c>
      <c r="P718" s="72">
        <f t="shared" si="88"/>
        <v>0</v>
      </c>
    </row>
    <row r="719" spans="1:16" ht="15" hidden="1" outlineLevel="1">
      <c r="A719" s="51">
        <f t="shared" si="81"/>
        <v>51.916666666666664</v>
      </c>
      <c r="B719" s="51">
        <f t="shared" si="82"/>
        <v>923.7072083607932</v>
      </c>
      <c r="C719" s="51">
        <f t="shared" si="89"/>
        <v>923.8208086909355</v>
      </c>
      <c r="D719" s="81" t="str">
        <f t="shared" si="83"/>
        <v>NO VALIDO</v>
      </c>
      <c r="K719" s="3">
        <v>3115</v>
      </c>
      <c r="L719" s="72" t="str">
        <f t="shared" si="84"/>
        <v>NO VALIDO</v>
      </c>
      <c r="M719" s="65">
        <f t="shared" si="85"/>
        <v>-2208.097308055386</v>
      </c>
      <c r="N719" s="65">
        <f t="shared" si="86"/>
        <v>-2.8400082535569027</v>
      </c>
      <c r="O719" s="65">
        <f t="shared" si="87"/>
        <v>-2210.9373163089426</v>
      </c>
      <c r="P719" s="72">
        <f t="shared" si="88"/>
        <v>0</v>
      </c>
    </row>
    <row r="720" spans="1:16" ht="15" hidden="1" outlineLevel="1">
      <c r="A720" s="51">
        <f t="shared" si="81"/>
        <v>52</v>
      </c>
      <c r="B720" s="51">
        <f t="shared" si="82"/>
        <v>923.9469389659464</v>
      </c>
      <c r="C720" s="51">
        <f t="shared" si="89"/>
        <v>923.8208086909355</v>
      </c>
      <c r="D720" s="81" t="str">
        <f t="shared" si="83"/>
        <v>NO VALIDO</v>
      </c>
      <c r="K720" s="3">
        <v>3120</v>
      </c>
      <c r="L720" s="72" t="str">
        <f t="shared" si="84"/>
        <v>NO VALIDO</v>
      </c>
      <c r="M720" s="65">
        <f t="shared" si="85"/>
        <v>2452.3838368598585</v>
      </c>
      <c r="N720" s="65">
        <f t="shared" si="86"/>
        <v>3.153256875273769</v>
      </c>
      <c r="O720" s="65">
        <f t="shared" si="87"/>
        <v>2455.537093735132</v>
      </c>
      <c r="P720" s="72">
        <f t="shared" si="88"/>
        <v>0.4880035946419744</v>
      </c>
    </row>
    <row r="721" spans="1:16" ht="15" hidden="1" outlineLevel="1">
      <c r="A721" s="51">
        <f t="shared" si="81"/>
        <v>52.083333333333336</v>
      </c>
      <c r="B721" s="51">
        <f t="shared" si="82"/>
        <v>924.1862866146982</v>
      </c>
      <c r="C721" s="51">
        <f t="shared" si="89"/>
        <v>924.3088122855775</v>
      </c>
      <c r="D721" s="81" t="str">
        <f t="shared" si="83"/>
        <v>NO VALIDO</v>
      </c>
      <c r="K721" s="3">
        <v>3125</v>
      </c>
      <c r="L721" s="72" t="str">
        <f t="shared" si="84"/>
        <v>NO VALIDO</v>
      </c>
      <c r="M721" s="65">
        <f t="shared" si="85"/>
        <v>-2384.4708369729383</v>
      </c>
      <c r="N721" s="65">
        <f t="shared" si="86"/>
        <v>-3.0631417719803267</v>
      </c>
      <c r="O721" s="65">
        <f t="shared" si="87"/>
        <v>-2387.5339787449184</v>
      </c>
      <c r="P721" s="72">
        <f t="shared" si="88"/>
        <v>0</v>
      </c>
    </row>
    <row r="722" spans="1:16" ht="15" hidden="1" outlineLevel="1">
      <c r="A722" s="51">
        <f t="shared" si="81"/>
        <v>52.166666666666664</v>
      </c>
      <c r="B722" s="51">
        <f t="shared" si="82"/>
        <v>924.4252525286012</v>
      </c>
      <c r="C722" s="51">
        <f t="shared" si="89"/>
        <v>924.3088122855775</v>
      </c>
      <c r="D722" s="81" t="str">
        <f t="shared" si="83"/>
        <v>NO VALIDO</v>
      </c>
      <c r="K722" s="3">
        <v>3130</v>
      </c>
      <c r="L722" s="72" t="str">
        <f t="shared" si="84"/>
        <v>NO VALIDO</v>
      </c>
      <c r="M722" s="65">
        <f t="shared" si="85"/>
        <v>2266.720894149038</v>
      </c>
      <c r="N722" s="65">
        <f t="shared" si="86"/>
        <v>2.9110060755925815</v>
      </c>
      <c r="O722" s="65">
        <f t="shared" si="87"/>
        <v>2269.6319002246305</v>
      </c>
      <c r="P722" s="72">
        <f t="shared" si="88"/>
        <v>0.45105754201373316</v>
      </c>
    </row>
    <row r="723" spans="1:16" ht="15" hidden="1" outlineLevel="1">
      <c r="A723" s="51">
        <f t="shared" si="81"/>
        <v>52.25</v>
      </c>
      <c r="B723" s="51">
        <f t="shared" si="82"/>
        <v>924.6638379233718</v>
      </c>
      <c r="C723" s="51">
        <f t="shared" si="89"/>
        <v>924.7598698275912</v>
      </c>
      <c r="D723" s="81" t="str">
        <f t="shared" si="83"/>
        <v>NO VALIDO</v>
      </c>
      <c r="K723" s="3">
        <v>3135</v>
      </c>
      <c r="L723" s="72" t="str">
        <f t="shared" si="84"/>
        <v>NO VALIDO</v>
      </c>
      <c r="M723" s="65">
        <f t="shared" si="85"/>
        <v>-1871.051060044226</v>
      </c>
      <c r="N723" s="65">
        <f t="shared" si="86"/>
        <v>-2.4007976054832625</v>
      </c>
      <c r="O723" s="65">
        <f t="shared" si="87"/>
        <v>-1873.4518576497094</v>
      </c>
      <c r="P723" s="72">
        <f t="shared" si="88"/>
        <v>0</v>
      </c>
    </row>
    <row r="724" spans="1:16" ht="15" hidden="1" outlineLevel="1">
      <c r="A724" s="51">
        <f t="shared" si="81"/>
        <v>52.333333333333336</v>
      </c>
      <c r="B724" s="51">
        <f t="shared" si="82"/>
        <v>924.902044008929</v>
      </c>
      <c r="C724" s="51">
        <f t="shared" si="89"/>
        <v>924.7598698275912</v>
      </c>
      <c r="D724" s="81" t="str">
        <f t="shared" si="83"/>
        <v>NO VALIDO</v>
      </c>
      <c r="K724" s="3">
        <v>3140</v>
      </c>
      <c r="L724" s="72" t="str">
        <f t="shared" si="84"/>
        <v>NO VALIDO</v>
      </c>
      <c r="M724" s="65">
        <f t="shared" si="85"/>
        <v>2770.89705369245</v>
      </c>
      <c r="N724" s="65">
        <f t="shared" si="86"/>
        <v>3.554354533446258</v>
      </c>
      <c r="O724" s="65">
        <f t="shared" si="87"/>
        <v>2774.451408225896</v>
      </c>
      <c r="P724" s="72">
        <f t="shared" si="88"/>
        <v>0.5513833465713343</v>
      </c>
    </row>
    <row r="725" spans="1:16" ht="15" hidden="1" outlineLevel="1">
      <c r="A725" s="51">
        <f t="shared" si="81"/>
        <v>52.416666666666664</v>
      </c>
      <c r="B725" s="51">
        <f t="shared" si="82"/>
        <v>925.1398719894296</v>
      </c>
      <c r="C725" s="51">
        <f t="shared" si="89"/>
        <v>925.3112531741625</v>
      </c>
      <c r="D725" s="81" t="str">
        <f t="shared" si="83"/>
        <v>NO VALIDO</v>
      </c>
      <c r="K725" s="3">
        <v>3145</v>
      </c>
      <c r="L725" s="72" t="str">
        <f t="shared" si="84"/>
        <v>NO VALIDO</v>
      </c>
      <c r="M725" s="65">
        <f t="shared" si="85"/>
        <v>-3343.427720385293</v>
      </c>
      <c r="N725" s="65">
        <f t="shared" si="86"/>
        <v>-4.284529618323063</v>
      </c>
      <c r="O725" s="65">
        <f t="shared" si="87"/>
        <v>-3347.712250003616</v>
      </c>
      <c r="P725" s="72">
        <f t="shared" si="88"/>
        <v>0</v>
      </c>
    </row>
    <row r="726" spans="1:16" ht="15" hidden="1" outlineLevel="1">
      <c r="A726" s="51">
        <f t="shared" si="81"/>
        <v>52.5</v>
      </c>
      <c r="B726" s="51">
        <f t="shared" si="82"/>
        <v>925.3773230633055</v>
      </c>
      <c r="C726" s="51">
        <f t="shared" si="89"/>
        <v>925.3112531741625</v>
      </c>
      <c r="D726" s="81" t="str">
        <f t="shared" si="83"/>
        <v>NO VALIDO</v>
      </c>
      <c r="K726" s="3">
        <v>3150</v>
      </c>
      <c r="L726" s="72" t="str">
        <f t="shared" si="84"/>
        <v>NO VALIDO</v>
      </c>
      <c r="M726" s="65">
        <f t="shared" si="85"/>
        <v>1289.3222087112415</v>
      </c>
      <c r="N726" s="65">
        <f t="shared" si="86"/>
        <v>1.651747228575573</v>
      </c>
      <c r="O726" s="65">
        <f t="shared" si="87"/>
        <v>1290.9739559398172</v>
      </c>
      <c r="P726" s="72">
        <f t="shared" si="88"/>
        <v>0.2565629868492453</v>
      </c>
    </row>
    <row r="727" spans="1:16" ht="15" hidden="1" outlineLevel="1">
      <c r="A727" s="51">
        <f t="shared" si="81"/>
        <v>52.583333333333336</v>
      </c>
      <c r="B727" s="51">
        <f t="shared" si="82"/>
        <v>925.6143984233</v>
      </c>
      <c r="C727" s="51">
        <f t="shared" si="89"/>
        <v>925.5678161610117</v>
      </c>
      <c r="D727" s="81" t="str">
        <f t="shared" si="83"/>
        <v>NO VALIDO</v>
      </c>
      <c r="K727" s="3">
        <v>3155</v>
      </c>
      <c r="L727" s="72" t="str">
        <f t="shared" si="84"/>
        <v>NO VALIDO</v>
      </c>
      <c r="M727" s="65">
        <f t="shared" si="85"/>
        <v>909.5923199382714</v>
      </c>
      <c r="N727" s="65">
        <f t="shared" si="86"/>
        <v>1.1645565572081296</v>
      </c>
      <c r="O727" s="65">
        <f t="shared" si="87"/>
        <v>910.7568764954796</v>
      </c>
      <c r="P727" s="72">
        <f t="shared" si="88"/>
        <v>0.18100016925365653</v>
      </c>
    </row>
    <row r="728" spans="1:16" ht="15" hidden="1" outlineLevel="1">
      <c r="A728" s="51">
        <f t="shared" si="81"/>
        <v>52.666666666666664</v>
      </c>
      <c r="B728" s="51">
        <f t="shared" si="82"/>
        <v>925.8510992565037</v>
      </c>
      <c r="C728" s="51">
        <f t="shared" si="89"/>
        <v>925.7488163302654</v>
      </c>
      <c r="D728" s="81" t="str">
        <f t="shared" si="83"/>
        <v>NO VALIDO</v>
      </c>
      <c r="K728" s="3">
        <v>3160</v>
      </c>
      <c r="L728" s="72" t="str">
        <f t="shared" si="84"/>
        <v>NO VALIDO</v>
      </c>
      <c r="M728" s="65">
        <f t="shared" si="85"/>
        <v>1998.2800688140612</v>
      </c>
      <c r="N728" s="65">
        <f t="shared" si="86"/>
        <v>2.557073155958278</v>
      </c>
      <c r="O728" s="65">
        <f t="shared" si="87"/>
        <v>2000.8371419700195</v>
      </c>
      <c r="P728" s="72">
        <f t="shared" si="88"/>
        <v>0.39763834969778944</v>
      </c>
    </row>
    <row r="729" spans="1:16" ht="15" hidden="1" outlineLevel="1">
      <c r="A729" s="51">
        <f t="shared" si="81"/>
        <v>52.75</v>
      </c>
      <c r="B729" s="51">
        <f t="shared" si="82"/>
        <v>926.0874267443896</v>
      </c>
      <c r="C729" s="51">
        <f t="shared" si="89"/>
        <v>926.1464546799632</v>
      </c>
      <c r="D729" s="81" t="str">
        <f t="shared" si="83"/>
        <v>NO VALIDO</v>
      </c>
      <c r="K729" s="3">
        <v>3165</v>
      </c>
      <c r="L729" s="72" t="str">
        <f t="shared" si="84"/>
        <v>NO VALIDO</v>
      </c>
      <c r="M729" s="65">
        <f t="shared" si="85"/>
        <v>-1154.1314220738134</v>
      </c>
      <c r="N729" s="65">
        <f t="shared" si="86"/>
        <v>-1.4756983893391862</v>
      </c>
      <c r="O729" s="65">
        <f t="shared" si="87"/>
        <v>-1155.6071204631526</v>
      </c>
      <c r="P729" s="72">
        <f t="shared" si="88"/>
        <v>0</v>
      </c>
    </row>
    <row r="730" spans="1:16" ht="15" hidden="1" outlineLevel="1">
      <c r="A730" s="51">
        <f t="shared" si="81"/>
        <v>52.833333333333336</v>
      </c>
      <c r="B730" s="51">
        <f t="shared" si="82"/>
        <v>926.3233820628493</v>
      </c>
      <c r="C730" s="51">
        <f t="shared" si="89"/>
        <v>926.1464546799632</v>
      </c>
      <c r="D730" s="81" t="str">
        <f t="shared" si="83"/>
        <v>NO VALIDO</v>
      </c>
      <c r="K730" s="3">
        <v>3170</v>
      </c>
      <c r="L730" s="72" t="str">
        <f t="shared" si="84"/>
        <v>NO VALIDO</v>
      </c>
      <c r="M730" s="65">
        <f t="shared" si="85"/>
        <v>3460.3570011910583</v>
      </c>
      <c r="N730" s="65">
        <f t="shared" si="86"/>
        <v>4.42318457215265</v>
      </c>
      <c r="O730" s="65">
        <f t="shared" si="87"/>
        <v>3464.780185763211</v>
      </c>
      <c r="P730" s="72">
        <f t="shared" si="88"/>
        <v>0.6885765194142559</v>
      </c>
    </row>
    <row r="731" spans="1:16" ht="15" hidden="1" outlineLevel="1">
      <c r="A731" s="51">
        <f t="shared" si="81"/>
        <v>52.916666666666664</v>
      </c>
      <c r="B731" s="51">
        <f t="shared" si="82"/>
        <v>926.5589663822276</v>
      </c>
      <c r="C731" s="51">
        <f t="shared" si="89"/>
        <v>926.8350311993775</v>
      </c>
      <c r="D731" s="81" t="str">
        <f t="shared" si="83"/>
        <v>NO VALIDO</v>
      </c>
      <c r="K731" s="3">
        <v>3175</v>
      </c>
      <c r="L731" s="72" t="str">
        <f t="shared" si="84"/>
        <v>NO VALIDO</v>
      </c>
      <c r="M731" s="65">
        <f t="shared" si="85"/>
        <v>-5405.536938092299</v>
      </c>
      <c r="N731" s="65">
        <f t="shared" si="86"/>
        <v>-6.901620428746469</v>
      </c>
      <c r="O731" s="65">
        <f t="shared" si="87"/>
        <v>-5412.438558521046</v>
      </c>
      <c r="P731" s="72">
        <f t="shared" si="88"/>
        <v>0</v>
      </c>
    </row>
    <row r="732" spans="1:16" ht="15" hidden="1" outlineLevel="1">
      <c r="A732" s="51">
        <f t="shared" si="81"/>
        <v>53</v>
      </c>
      <c r="B732" s="51">
        <f t="shared" si="82"/>
        <v>926.7941808673575</v>
      </c>
      <c r="C732" s="51">
        <f t="shared" si="89"/>
        <v>926.8350311993775</v>
      </c>
      <c r="D732" s="81" t="str">
        <f t="shared" si="83"/>
        <v>NO VALIDO</v>
      </c>
      <c r="K732" s="3">
        <v>3180</v>
      </c>
      <c r="L732" s="72" t="str">
        <f t="shared" si="84"/>
        <v>NO VALIDO</v>
      </c>
      <c r="M732" s="65">
        <f t="shared" si="85"/>
        <v>-800.112543626228</v>
      </c>
      <c r="N732" s="65">
        <f t="shared" si="86"/>
        <v>-1.0212583004999942</v>
      </c>
      <c r="O732" s="65">
        <f t="shared" si="87"/>
        <v>-801.133801926728</v>
      </c>
      <c r="P732" s="72">
        <f t="shared" si="88"/>
        <v>0</v>
      </c>
    </row>
    <row r="733" spans="1:16" ht="15" hidden="1" outlineLevel="1">
      <c r="A733" s="51">
        <f t="shared" si="81"/>
        <v>53.083333333333336</v>
      </c>
      <c r="B733" s="51">
        <f t="shared" si="82"/>
        <v>927.0290266775947</v>
      </c>
      <c r="C733" s="51">
        <f t="shared" si="89"/>
        <v>926.8350311993775</v>
      </c>
      <c r="D733" s="81" t="str">
        <f t="shared" si="83"/>
        <v>NO VALIDO</v>
      </c>
      <c r="K733" s="3">
        <v>3185</v>
      </c>
      <c r="L733" s="72" t="str">
        <f t="shared" si="84"/>
        <v>NO VALIDO</v>
      </c>
      <c r="M733" s="65">
        <f t="shared" si="85"/>
        <v>3800.79636457177</v>
      </c>
      <c r="N733" s="65">
        <f t="shared" si="86"/>
        <v>4.8498869554322255</v>
      </c>
      <c r="O733" s="65">
        <f t="shared" si="87"/>
        <v>3805.6462515272024</v>
      </c>
      <c r="P733" s="72">
        <f t="shared" si="88"/>
        <v>0.7563188743592055</v>
      </c>
    </row>
    <row r="734" spans="1:16" ht="15" hidden="1" outlineLevel="1">
      <c r="A734" s="51">
        <f t="shared" si="81"/>
        <v>53.166666666666664</v>
      </c>
      <c r="B734" s="51">
        <f t="shared" si="82"/>
        <v>927.263504966852</v>
      </c>
      <c r="C734" s="51">
        <f t="shared" si="89"/>
        <v>927.5913500737366</v>
      </c>
      <c r="D734" s="81" t="str">
        <f t="shared" si="83"/>
        <v>NO VALIDO</v>
      </c>
      <c r="K734" s="3">
        <v>3190</v>
      </c>
      <c r="L734" s="72" t="str">
        <f t="shared" si="84"/>
        <v>NO VALIDO</v>
      </c>
      <c r="M734" s="65">
        <f t="shared" si="85"/>
        <v>-6431.162715817306</v>
      </c>
      <c r="N734" s="65">
        <f t="shared" si="86"/>
        <v>-8.19612767211595</v>
      </c>
      <c r="O734" s="65">
        <f t="shared" si="87"/>
        <v>-6439.358843489422</v>
      </c>
      <c r="P734" s="72">
        <f t="shared" si="88"/>
        <v>0</v>
      </c>
    </row>
    <row r="735" spans="1:16" ht="15" hidden="1" outlineLevel="1">
      <c r="A735" s="51">
        <f t="shared" si="81"/>
        <v>53.25</v>
      </c>
      <c r="B735" s="51">
        <f t="shared" si="82"/>
        <v>927.4976168836333</v>
      </c>
      <c r="C735" s="51">
        <f t="shared" si="89"/>
        <v>927.5913500737366</v>
      </c>
      <c r="D735" s="81" t="str">
        <f t="shared" si="83"/>
        <v>NO VALIDO</v>
      </c>
      <c r="K735" s="3">
        <v>3195</v>
      </c>
      <c r="L735" s="72" t="str">
        <f t="shared" si="84"/>
        <v>NO VALIDO</v>
      </c>
      <c r="M735" s="65">
        <f t="shared" si="85"/>
        <v>-1839.2519396303503</v>
      </c>
      <c r="N735" s="65">
        <f t="shared" si="86"/>
        <v>-2.34332975258269</v>
      </c>
      <c r="O735" s="65">
        <f t="shared" si="87"/>
        <v>-1841.595269382933</v>
      </c>
      <c r="P735" s="72">
        <f t="shared" si="88"/>
        <v>0</v>
      </c>
    </row>
    <row r="736" spans="1:16" ht="15" hidden="1" outlineLevel="1">
      <c r="A736" s="51">
        <f aca="true" t="shared" si="90" ref="A736:A799">K736/60</f>
        <v>53.333333333333336</v>
      </c>
      <c r="B736" s="51">
        <f aca="true" t="shared" si="91" ref="B736:B799">20+345*(LOG(8*A736+1))</f>
        <v>927.7313635710668</v>
      </c>
      <c r="C736" s="51">
        <f t="shared" si="89"/>
        <v>927.5913500737366</v>
      </c>
      <c r="D736" s="81" t="str">
        <f aca="true" t="shared" si="92" ref="D736:D799">IF(C736&lt;$E$38,"VALIDO","NO VALIDO")</f>
        <v>NO VALIDO</v>
      </c>
      <c r="K736" s="3">
        <v>3200</v>
      </c>
      <c r="L736" s="72" t="str">
        <f aca="true" t="shared" si="93" ref="L736:L799">IF(C736&lt;$E$38,C736,"NO VALIDO")</f>
        <v>NO VALIDO</v>
      </c>
      <c r="M736" s="65">
        <f aca="true" t="shared" si="94" ref="M736:M799">$D$92*$E$92*$F$92*$G$92*((B736+273)^4-(C736+273)^4)</f>
        <v>2748.176105200928</v>
      </c>
      <c r="N736" s="65">
        <f aca="true" t="shared" si="95" ref="N736:N799">$H$92*(B736-C736)</f>
        <v>3.5003374332546855</v>
      </c>
      <c r="O736" s="65">
        <f aca="true" t="shared" si="96" ref="O736:O799">M736+N736</f>
        <v>2751.6764426341824</v>
      </c>
      <c r="P736" s="72">
        <f aca="true" t="shared" si="97" ref="P736:P799">IF(O736&gt;0,$B$94*O736*5,0)</f>
        <v>0.5468571412434002</v>
      </c>
    </row>
    <row r="737" spans="1:16" ht="15" hidden="1" outlineLevel="1">
      <c r="A737" s="51">
        <f t="shared" si="90"/>
        <v>53.416666666666664</v>
      </c>
      <c r="B737" s="51">
        <f t="shared" si="91"/>
        <v>927.9647461669396</v>
      </c>
      <c r="C737" s="51">
        <f aca="true" t="shared" si="98" ref="C737:C800">C736+P736</f>
        <v>928.1382072149801</v>
      </c>
      <c r="D737" s="81" t="str">
        <f t="shared" si="92"/>
        <v>NO VALIDO</v>
      </c>
      <c r="K737" s="3">
        <v>3205</v>
      </c>
      <c r="L737" s="72" t="str">
        <f t="shared" si="93"/>
        <v>NO VALIDO</v>
      </c>
      <c r="M737" s="65">
        <f t="shared" si="94"/>
        <v>-3408.002364763905</v>
      </c>
      <c r="N737" s="65">
        <f t="shared" si="95"/>
        <v>-4.336526201012703</v>
      </c>
      <c r="O737" s="65">
        <f t="shared" si="96"/>
        <v>-3412.3388909649175</v>
      </c>
      <c r="P737" s="72">
        <f t="shared" si="97"/>
        <v>0</v>
      </c>
    </row>
    <row r="738" spans="1:16" ht="15" hidden="1" outlineLevel="1">
      <c r="A738" s="51">
        <f t="shared" si="90"/>
        <v>53.5</v>
      </c>
      <c r="B738" s="51">
        <f t="shared" si="91"/>
        <v>928.1977658037299</v>
      </c>
      <c r="C738" s="51">
        <f t="shared" si="98"/>
        <v>928.1382072149801</v>
      </c>
      <c r="D738" s="81" t="str">
        <f t="shared" si="92"/>
        <v>NO VALIDO</v>
      </c>
      <c r="K738" s="3">
        <v>3210</v>
      </c>
      <c r="L738" s="72" t="str">
        <f t="shared" si="93"/>
        <v>NO VALIDO</v>
      </c>
      <c r="M738" s="65">
        <f t="shared" si="94"/>
        <v>1170.4926744086133</v>
      </c>
      <c r="N738" s="65">
        <f t="shared" si="95"/>
        <v>1.4889647187459332</v>
      </c>
      <c r="O738" s="65">
        <f t="shared" si="96"/>
        <v>1171.9816391273594</v>
      </c>
      <c r="P738" s="72">
        <f t="shared" si="97"/>
        <v>0.23291493099726568</v>
      </c>
    </row>
    <row r="739" spans="1:16" ht="15" hidden="1" outlineLevel="1">
      <c r="A739" s="51">
        <f t="shared" si="90"/>
        <v>53.583333333333336</v>
      </c>
      <c r="B739" s="51">
        <f t="shared" si="91"/>
        <v>928.4304236086405</v>
      </c>
      <c r="C739" s="51">
        <f t="shared" si="98"/>
        <v>928.3711221459773</v>
      </c>
      <c r="D739" s="81" t="str">
        <f t="shared" si="92"/>
        <v>NO VALIDO</v>
      </c>
      <c r="K739" s="3">
        <v>3215</v>
      </c>
      <c r="L739" s="72" t="str">
        <f t="shared" si="93"/>
        <v>NO VALIDO</v>
      </c>
      <c r="M739" s="65">
        <f t="shared" si="94"/>
        <v>1166.1171462350464</v>
      </c>
      <c r="N739" s="65">
        <f t="shared" si="95"/>
        <v>1.482536566578574</v>
      </c>
      <c r="O739" s="65">
        <f t="shared" si="96"/>
        <v>1167.599682801625</v>
      </c>
      <c r="P739" s="72">
        <f t="shared" si="97"/>
        <v>0.2320440785699176</v>
      </c>
    </row>
    <row r="740" spans="1:16" ht="15" hidden="1" outlineLevel="1">
      <c r="A740" s="51">
        <f t="shared" si="90"/>
        <v>53.666666666666664</v>
      </c>
      <c r="B740" s="51">
        <f t="shared" si="91"/>
        <v>928.6627207036314</v>
      </c>
      <c r="C740" s="51">
        <f t="shared" si="98"/>
        <v>928.6031662245473</v>
      </c>
      <c r="D740" s="81" t="str">
        <f t="shared" si="92"/>
        <v>NO VALIDO</v>
      </c>
      <c r="K740" s="3">
        <v>3220</v>
      </c>
      <c r="L740" s="72" t="str">
        <f t="shared" si="93"/>
        <v>NO VALIDO</v>
      </c>
      <c r="M740" s="65">
        <f t="shared" si="94"/>
        <v>1171.7715891670093</v>
      </c>
      <c r="N740" s="65">
        <f t="shared" si="95"/>
        <v>1.4888619771028289</v>
      </c>
      <c r="O740" s="65">
        <f t="shared" si="96"/>
        <v>1173.2604511441123</v>
      </c>
      <c r="P740" s="72">
        <f t="shared" si="97"/>
        <v>0.23316907696909359</v>
      </c>
    </row>
    <row r="741" spans="1:16" ht="15" hidden="1" outlineLevel="1">
      <c r="A741" s="51">
        <f t="shared" si="90"/>
        <v>53.75</v>
      </c>
      <c r="B741" s="51">
        <f t="shared" si="91"/>
        <v>928.8946582054524</v>
      </c>
      <c r="C741" s="51">
        <f t="shared" si="98"/>
        <v>928.8363353015164</v>
      </c>
      <c r="D741" s="81" t="str">
        <f t="shared" si="92"/>
        <v>NO VALIDO</v>
      </c>
      <c r="K741" s="3">
        <v>3225</v>
      </c>
      <c r="L741" s="72" t="str">
        <f t="shared" si="93"/>
        <v>NO VALIDO</v>
      </c>
      <c r="M741" s="65">
        <f t="shared" si="94"/>
        <v>1148.2059611125196</v>
      </c>
      <c r="N741" s="65">
        <f t="shared" si="95"/>
        <v>1.458072598398985</v>
      </c>
      <c r="O741" s="65">
        <f t="shared" si="96"/>
        <v>1149.6640337109186</v>
      </c>
      <c r="P741" s="72">
        <f t="shared" si="97"/>
        <v>0.22847961959642757</v>
      </c>
    </row>
    <row r="742" spans="1:16" ht="15" hidden="1" outlineLevel="1">
      <c r="A742" s="51">
        <f t="shared" si="90"/>
        <v>53.833333333333336</v>
      </c>
      <c r="B742" s="51">
        <f t="shared" si="91"/>
        <v>929.1262372256748</v>
      </c>
      <c r="C742" s="51">
        <f t="shared" si="98"/>
        <v>929.0648149211129</v>
      </c>
      <c r="D742" s="81" t="str">
        <f t="shared" si="92"/>
        <v>NO VALIDO</v>
      </c>
      <c r="K742" s="3">
        <v>3230</v>
      </c>
      <c r="L742" s="72" t="str">
        <f t="shared" si="93"/>
        <v>NO VALIDO</v>
      </c>
      <c r="M742" s="65">
        <f t="shared" si="94"/>
        <v>1209.918464132058</v>
      </c>
      <c r="N742" s="65">
        <f t="shared" si="95"/>
        <v>1.5355576140478888</v>
      </c>
      <c r="O742" s="65">
        <f t="shared" si="96"/>
        <v>1211.4540217461058</v>
      </c>
      <c r="P742" s="72">
        <f t="shared" si="97"/>
        <v>0.2407595140240002</v>
      </c>
    </row>
    <row r="743" spans="1:16" ht="15" hidden="1" outlineLevel="1">
      <c r="A743" s="51">
        <f t="shared" si="90"/>
        <v>53.916666666666664</v>
      </c>
      <c r="B743" s="51">
        <f t="shared" si="91"/>
        <v>929.357458870724</v>
      </c>
      <c r="C743" s="51">
        <f t="shared" si="98"/>
        <v>929.3055744351369</v>
      </c>
      <c r="D743" s="81" t="str">
        <f t="shared" si="92"/>
        <v>NO VALIDO</v>
      </c>
      <c r="K743" s="3">
        <v>3235</v>
      </c>
      <c r="L743" s="72" t="str">
        <f t="shared" si="93"/>
        <v>NO VALIDO</v>
      </c>
      <c r="M743" s="65">
        <f t="shared" si="94"/>
        <v>1022.640164261543</v>
      </c>
      <c r="N743" s="65">
        <f t="shared" si="95"/>
        <v>1.2971108896778105</v>
      </c>
      <c r="O743" s="65">
        <f t="shared" si="96"/>
        <v>1023.9372751512208</v>
      </c>
      <c r="P743" s="72">
        <f t="shared" si="97"/>
        <v>0.20349318779853176</v>
      </c>
    </row>
    <row r="744" spans="1:16" ht="15" hidden="1" outlineLevel="1">
      <c r="A744" s="51">
        <f t="shared" si="90"/>
        <v>54</v>
      </c>
      <c r="B744" s="51">
        <f t="shared" si="91"/>
        <v>929.5883242419111</v>
      </c>
      <c r="C744" s="51">
        <f t="shared" si="98"/>
        <v>929.5090676229355</v>
      </c>
      <c r="D744" s="81" t="str">
        <f t="shared" si="92"/>
        <v>NO VALIDO</v>
      </c>
      <c r="K744" s="3">
        <v>3240</v>
      </c>
      <c r="L744" s="72" t="str">
        <f t="shared" si="93"/>
        <v>NO VALIDO</v>
      </c>
      <c r="M744" s="65">
        <f t="shared" si="94"/>
        <v>1562.9914843244603</v>
      </c>
      <c r="N744" s="65">
        <f t="shared" si="95"/>
        <v>1.9814154743897916</v>
      </c>
      <c r="O744" s="65">
        <f t="shared" si="96"/>
        <v>1564.97289979885</v>
      </c>
      <c r="P744" s="72">
        <f t="shared" si="97"/>
        <v>0.311016438142022</v>
      </c>
    </row>
    <row r="745" spans="1:16" ht="15" hidden="1" outlineLevel="1">
      <c r="A745" s="51">
        <f t="shared" si="90"/>
        <v>54.083333333333336</v>
      </c>
      <c r="B745" s="51">
        <f t="shared" si="91"/>
        <v>929.8188344354637</v>
      </c>
      <c r="C745" s="51">
        <f t="shared" si="98"/>
        <v>929.8200840610775</v>
      </c>
      <c r="D745" s="81" t="str">
        <f t="shared" si="92"/>
        <v>NO VALIDO</v>
      </c>
      <c r="K745" s="3">
        <v>3245</v>
      </c>
      <c r="L745" s="72" t="str">
        <f t="shared" si="93"/>
        <v>NO VALIDO</v>
      </c>
      <c r="M745" s="65">
        <f t="shared" si="94"/>
        <v>-24.660070254360352</v>
      </c>
      <c r="N745" s="65">
        <f t="shared" si="95"/>
        <v>-0.03124064034523144</v>
      </c>
      <c r="O745" s="65">
        <f t="shared" si="96"/>
        <v>-24.691310894705584</v>
      </c>
      <c r="P745" s="72">
        <f t="shared" si="97"/>
        <v>0</v>
      </c>
    </row>
    <row r="746" spans="1:16" ht="15" hidden="1" outlineLevel="1">
      <c r="A746" s="51">
        <f t="shared" si="90"/>
        <v>54.166666666666664</v>
      </c>
      <c r="B746" s="51">
        <f t="shared" si="91"/>
        <v>930.0489905425582</v>
      </c>
      <c r="C746" s="51">
        <f t="shared" si="98"/>
        <v>929.8200840610775</v>
      </c>
      <c r="D746" s="81" t="str">
        <f t="shared" si="92"/>
        <v>NO VALIDO</v>
      </c>
      <c r="K746" s="3">
        <v>3250</v>
      </c>
      <c r="L746" s="72" t="str">
        <f t="shared" si="93"/>
        <v>NO VALIDO</v>
      </c>
      <c r="M746" s="65">
        <f t="shared" si="94"/>
        <v>4518.529588380938</v>
      </c>
      <c r="N746" s="65">
        <f t="shared" si="95"/>
        <v>5.72266203701588</v>
      </c>
      <c r="O746" s="65">
        <f t="shared" si="96"/>
        <v>4524.252250417953</v>
      </c>
      <c r="P746" s="72">
        <f t="shared" si="97"/>
        <v>0.8991317487746142</v>
      </c>
    </row>
    <row r="747" spans="1:16" ht="15" hidden="1" outlineLevel="1">
      <c r="A747" s="51">
        <f t="shared" si="90"/>
        <v>54.25</v>
      </c>
      <c r="B747" s="51">
        <f t="shared" si="91"/>
        <v>930.27879364935</v>
      </c>
      <c r="C747" s="51">
        <f t="shared" si="98"/>
        <v>930.7192158098521</v>
      </c>
      <c r="D747" s="81" t="str">
        <f t="shared" si="92"/>
        <v>NO VALIDO</v>
      </c>
      <c r="K747" s="3">
        <v>3255</v>
      </c>
      <c r="L747" s="72" t="str">
        <f t="shared" si="93"/>
        <v>NO VALIDO</v>
      </c>
      <c r="M747" s="65">
        <f t="shared" si="94"/>
        <v>-8706.015549494494</v>
      </c>
      <c r="N747" s="65">
        <f t="shared" si="95"/>
        <v>-11.010554012554508</v>
      </c>
      <c r="O747" s="65">
        <f t="shared" si="96"/>
        <v>-8717.026103507049</v>
      </c>
      <c r="P747" s="72">
        <f t="shared" si="97"/>
        <v>0</v>
      </c>
    </row>
    <row r="748" spans="1:16" ht="15" hidden="1" outlineLevel="1">
      <c r="A748" s="51">
        <f t="shared" si="90"/>
        <v>54.333333333333336</v>
      </c>
      <c r="B748" s="51">
        <f t="shared" si="91"/>
        <v>930.5082448370043</v>
      </c>
      <c r="C748" s="51">
        <f t="shared" si="98"/>
        <v>930.7192158098521</v>
      </c>
      <c r="D748" s="81" t="str">
        <f t="shared" si="92"/>
        <v>NO VALIDO</v>
      </c>
      <c r="K748" s="3">
        <v>3260</v>
      </c>
      <c r="L748" s="72" t="str">
        <f t="shared" si="93"/>
        <v>NO VALIDO</v>
      </c>
      <c r="M748" s="65">
        <f t="shared" si="94"/>
        <v>-4171.547215280874</v>
      </c>
      <c r="N748" s="65">
        <f t="shared" si="95"/>
        <v>-5.274274321195094</v>
      </c>
      <c r="O748" s="65">
        <f t="shared" si="96"/>
        <v>-4176.821489602069</v>
      </c>
      <c r="P748" s="72">
        <f t="shared" si="97"/>
        <v>0</v>
      </c>
    </row>
    <row r="749" spans="1:16" ht="15" hidden="1" outlineLevel="1">
      <c r="A749" s="51">
        <f t="shared" si="90"/>
        <v>54.416666666666664</v>
      </c>
      <c r="B749" s="51">
        <f t="shared" si="91"/>
        <v>930.7373451817272</v>
      </c>
      <c r="C749" s="51">
        <f t="shared" si="98"/>
        <v>930.7192158098521</v>
      </c>
      <c r="D749" s="81" t="str">
        <f t="shared" si="92"/>
        <v>NO VALIDO</v>
      </c>
      <c r="K749" s="3">
        <v>3265</v>
      </c>
      <c r="L749" s="72" t="str">
        <f t="shared" si="93"/>
        <v>NO VALIDO</v>
      </c>
      <c r="M749" s="65">
        <f t="shared" si="94"/>
        <v>358.57598824103025</v>
      </c>
      <c r="N749" s="65">
        <f t="shared" si="95"/>
        <v>0.4532342968758485</v>
      </c>
      <c r="O749" s="65">
        <f t="shared" si="96"/>
        <v>359.0292225379061</v>
      </c>
      <c r="P749" s="72">
        <f t="shared" si="97"/>
        <v>0.07135202788303323</v>
      </c>
    </row>
    <row r="750" spans="1:16" ht="15" hidden="1" outlineLevel="1">
      <c r="A750" s="51">
        <f t="shared" si="90"/>
        <v>54.5</v>
      </c>
      <c r="B750" s="51">
        <f t="shared" si="91"/>
        <v>930.9660957547956</v>
      </c>
      <c r="C750" s="51">
        <f t="shared" si="98"/>
        <v>930.7905678377351</v>
      </c>
      <c r="D750" s="81" t="str">
        <f t="shared" si="92"/>
        <v>NO VALIDO</v>
      </c>
      <c r="K750" s="3">
        <v>3270</v>
      </c>
      <c r="L750" s="72" t="str">
        <f t="shared" si="93"/>
        <v>NO VALIDO</v>
      </c>
      <c r="M750" s="65">
        <f t="shared" si="94"/>
        <v>3473.01812236979</v>
      </c>
      <c r="N750" s="65">
        <f t="shared" si="95"/>
        <v>4.388197926510884</v>
      </c>
      <c r="O750" s="65">
        <f t="shared" si="96"/>
        <v>3477.4063202963007</v>
      </c>
      <c r="P750" s="72">
        <f t="shared" si="97"/>
        <v>0.6910857867571525</v>
      </c>
    </row>
    <row r="751" spans="1:16" ht="15" hidden="1" outlineLevel="1">
      <c r="A751" s="51">
        <f t="shared" si="90"/>
        <v>54.583333333333336</v>
      </c>
      <c r="B751" s="51">
        <f t="shared" si="91"/>
        <v>931.1944976225868</v>
      </c>
      <c r="C751" s="51">
        <f t="shared" si="98"/>
        <v>931.4816536244923</v>
      </c>
      <c r="D751" s="81" t="str">
        <f t="shared" si="92"/>
        <v>NO VALIDO</v>
      </c>
      <c r="K751" s="3">
        <v>3275</v>
      </c>
      <c r="L751" s="72" t="str">
        <f t="shared" si="93"/>
        <v>NO VALIDO</v>
      </c>
      <c r="M751" s="65">
        <f t="shared" si="94"/>
        <v>-5688.21770267302</v>
      </c>
      <c r="N751" s="65">
        <f t="shared" si="95"/>
        <v>-7.178900047637171</v>
      </c>
      <c r="O751" s="65">
        <f t="shared" si="96"/>
        <v>-5695.396602720657</v>
      </c>
      <c r="P751" s="72">
        <f t="shared" si="97"/>
        <v>0</v>
      </c>
    </row>
    <row r="752" spans="1:16" ht="15" hidden="1" outlineLevel="1">
      <c r="A752" s="51">
        <f t="shared" si="90"/>
        <v>54.666666666666664</v>
      </c>
      <c r="B752" s="51">
        <f t="shared" si="91"/>
        <v>931.4225518466094</v>
      </c>
      <c r="C752" s="51">
        <f t="shared" si="98"/>
        <v>931.4816536244923</v>
      </c>
      <c r="D752" s="81" t="str">
        <f t="shared" si="92"/>
        <v>NO VALIDO</v>
      </c>
      <c r="K752" s="3">
        <v>3280</v>
      </c>
      <c r="L752" s="72" t="str">
        <f t="shared" si="93"/>
        <v>NO VALIDO</v>
      </c>
      <c r="M752" s="65">
        <f t="shared" si="94"/>
        <v>-1171.0682395886865</v>
      </c>
      <c r="N752" s="65">
        <f t="shared" si="95"/>
        <v>-1.4775444470728871</v>
      </c>
      <c r="O752" s="65">
        <f t="shared" si="96"/>
        <v>-1172.5457840357594</v>
      </c>
      <c r="P752" s="72">
        <f t="shared" si="97"/>
        <v>0</v>
      </c>
    </row>
    <row r="753" spans="1:16" ht="15" hidden="1" outlineLevel="1">
      <c r="A753" s="51">
        <f t="shared" si="90"/>
        <v>54.75</v>
      </c>
      <c r="B753" s="51">
        <f t="shared" si="91"/>
        <v>931.6502594835318</v>
      </c>
      <c r="C753" s="51">
        <f t="shared" si="98"/>
        <v>931.4816536244923</v>
      </c>
      <c r="D753" s="81" t="str">
        <f t="shared" si="92"/>
        <v>NO VALIDO</v>
      </c>
      <c r="K753" s="3">
        <v>3285</v>
      </c>
      <c r="L753" s="72" t="str">
        <f t="shared" si="93"/>
        <v>NO VALIDO</v>
      </c>
      <c r="M753" s="65">
        <f t="shared" si="94"/>
        <v>3341.777063298541</v>
      </c>
      <c r="N753" s="65">
        <f t="shared" si="95"/>
        <v>4.215146475988263</v>
      </c>
      <c r="O753" s="65">
        <f t="shared" si="96"/>
        <v>3345.9922097745293</v>
      </c>
      <c r="P753" s="72">
        <f t="shared" si="97"/>
        <v>0.6649690734381317</v>
      </c>
    </row>
    <row r="754" spans="1:16" ht="15" hidden="1" outlineLevel="1">
      <c r="A754" s="51">
        <f t="shared" si="90"/>
        <v>54.833333333333336</v>
      </c>
      <c r="B754" s="51">
        <f t="shared" si="91"/>
        <v>931.8776215852125</v>
      </c>
      <c r="C754" s="51">
        <f t="shared" si="98"/>
        <v>932.1466226979304</v>
      </c>
      <c r="D754" s="81" t="str">
        <f t="shared" si="92"/>
        <v>NO VALIDO</v>
      </c>
      <c r="K754" s="3">
        <v>3290</v>
      </c>
      <c r="L754" s="72" t="str">
        <f t="shared" si="93"/>
        <v>NO VALIDO</v>
      </c>
      <c r="M754" s="65">
        <f t="shared" si="94"/>
        <v>-5337.542964878624</v>
      </c>
      <c r="N754" s="65">
        <f t="shared" si="95"/>
        <v>-6.725027817947193</v>
      </c>
      <c r="O754" s="65">
        <f t="shared" si="96"/>
        <v>-5344.267992696571</v>
      </c>
      <c r="P754" s="72">
        <f t="shared" si="97"/>
        <v>0</v>
      </c>
    </row>
    <row r="755" spans="1:16" ht="15" hidden="1" outlineLevel="1">
      <c r="A755" s="51">
        <f t="shared" si="90"/>
        <v>54.916666666666664</v>
      </c>
      <c r="B755" s="51">
        <f t="shared" si="91"/>
        <v>932.1046391987283</v>
      </c>
      <c r="C755" s="51">
        <f t="shared" si="98"/>
        <v>932.1466226979304</v>
      </c>
      <c r="D755" s="81" t="str">
        <f t="shared" si="92"/>
        <v>NO VALIDO</v>
      </c>
      <c r="K755" s="3">
        <v>3295</v>
      </c>
      <c r="L755" s="72" t="str">
        <f t="shared" si="93"/>
        <v>NO VALIDO</v>
      </c>
      <c r="M755" s="65">
        <f t="shared" si="94"/>
        <v>-833.2755853605688</v>
      </c>
      <c r="N755" s="65">
        <f t="shared" si="95"/>
        <v>-1.049587480054015</v>
      </c>
      <c r="O755" s="65">
        <f t="shared" si="96"/>
        <v>-834.3251728406228</v>
      </c>
      <c r="P755" s="72">
        <f t="shared" si="97"/>
        <v>0</v>
      </c>
    </row>
    <row r="756" spans="1:16" ht="15" hidden="1" outlineLevel="1">
      <c r="A756" s="51">
        <f t="shared" si="90"/>
        <v>55</v>
      </c>
      <c r="B756" s="51">
        <f t="shared" si="91"/>
        <v>932.3313133664043</v>
      </c>
      <c r="C756" s="51">
        <f t="shared" si="98"/>
        <v>932.1466226979304</v>
      </c>
      <c r="D756" s="81" t="str">
        <f t="shared" si="92"/>
        <v>NO VALIDO</v>
      </c>
      <c r="K756" s="3">
        <v>3300</v>
      </c>
      <c r="L756" s="72" t="str">
        <f t="shared" si="93"/>
        <v>NO VALIDO</v>
      </c>
      <c r="M756" s="65">
        <f t="shared" si="94"/>
        <v>3666.7179540749707</v>
      </c>
      <c r="N756" s="65">
        <f t="shared" si="95"/>
        <v>4.6172667118469235</v>
      </c>
      <c r="O756" s="65">
        <f t="shared" si="96"/>
        <v>3671.3352207868174</v>
      </c>
      <c r="P756" s="72">
        <f t="shared" si="97"/>
        <v>0.72962643873337</v>
      </c>
    </row>
    <row r="757" spans="1:16" ht="15" hidden="1" outlineLevel="1">
      <c r="A757" s="51">
        <f t="shared" si="90"/>
        <v>55.083333333333336</v>
      </c>
      <c r="B757" s="51">
        <f t="shared" si="91"/>
        <v>932.5576451258416</v>
      </c>
      <c r="C757" s="51">
        <f t="shared" si="98"/>
        <v>932.8762491366638</v>
      </c>
      <c r="D757" s="81" t="str">
        <f t="shared" si="92"/>
        <v>NO VALIDO</v>
      </c>
      <c r="K757" s="3">
        <v>3305</v>
      </c>
      <c r="L757" s="72" t="str">
        <f t="shared" si="93"/>
        <v>NO VALIDO</v>
      </c>
      <c r="M757" s="65">
        <f t="shared" si="94"/>
        <v>-6332.8674275756985</v>
      </c>
      <c r="N757" s="65">
        <f t="shared" si="95"/>
        <v>-7.965100270553194</v>
      </c>
      <c r="O757" s="65">
        <f t="shared" si="96"/>
        <v>-6340.832527846252</v>
      </c>
      <c r="P757" s="72">
        <f t="shared" si="97"/>
        <v>0</v>
      </c>
    </row>
    <row r="758" spans="1:16" ht="15" hidden="1" outlineLevel="1">
      <c r="A758" s="51">
        <f t="shared" si="90"/>
        <v>55.166666666666664</v>
      </c>
      <c r="B758" s="51">
        <f t="shared" si="91"/>
        <v>932.7836355099467</v>
      </c>
      <c r="C758" s="51">
        <f t="shared" si="98"/>
        <v>932.8762491366638</v>
      </c>
      <c r="D758" s="81" t="str">
        <f t="shared" si="92"/>
        <v>NO VALIDO</v>
      </c>
      <c r="K758" s="3">
        <v>3310</v>
      </c>
      <c r="L758" s="72" t="str">
        <f t="shared" si="93"/>
        <v>NO VALIDO</v>
      </c>
      <c r="M758" s="65">
        <f t="shared" si="94"/>
        <v>-1841.3915158773084</v>
      </c>
      <c r="N758" s="65">
        <f t="shared" si="95"/>
        <v>-2.315340667925625</v>
      </c>
      <c r="O758" s="65">
        <f t="shared" si="96"/>
        <v>-1843.7068565452341</v>
      </c>
      <c r="P758" s="72">
        <f t="shared" si="97"/>
        <v>0</v>
      </c>
    </row>
    <row r="759" spans="1:16" ht="15" hidden="1" outlineLevel="1">
      <c r="A759" s="51">
        <f t="shared" si="90"/>
        <v>55.25</v>
      </c>
      <c r="B759" s="51">
        <f t="shared" si="91"/>
        <v>933.009285546959</v>
      </c>
      <c r="C759" s="51">
        <f t="shared" si="98"/>
        <v>932.8762491366638</v>
      </c>
      <c r="D759" s="81" t="str">
        <f t="shared" si="92"/>
        <v>NO VALIDO</v>
      </c>
      <c r="K759" s="3">
        <v>3315</v>
      </c>
      <c r="L759" s="72" t="str">
        <f t="shared" si="93"/>
        <v>NO VALIDO</v>
      </c>
      <c r="M759" s="65">
        <f t="shared" si="94"/>
        <v>2645.8405324492455</v>
      </c>
      <c r="N759" s="65">
        <f t="shared" si="95"/>
        <v>3.3259102573794053</v>
      </c>
      <c r="O759" s="65">
        <f t="shared" si="96"/>
        <v>2649.166442706625</v>
      </c>
      <c r="P759" s="72">
        <f t="shared" si="97"/>
        <v>0.5264847149505834</v>
      </c>
    </row>
    <row r="760" spans="1:16" ht="15" hidden="1" outlineLevel="1">
      <c r="A760" s="51">
        <f t="shared" si="90"/>
        <v>55.333333333333336</v>
      </c>
      <c r="B760" s="51">
        <f t="shared" si="91"/>
        <v>933.2345962604793</v>
      </c>
      <c r="C760" s="51">
        <f t="shared" si="98"/>
        <v>933.4027338516144</v>
      </c>
      <c r="D760" s="81" t="str">
        <f t="shared" si="92"/>
        <v>NO VALIDO</v>
      </c>
      <c r="K760" s="3">
        <v>3320</v>
      </c>
      <c r="L760" s="72" t="str">
        <f t="shared" si="93"/>
        <v>NO VALIDO</v>
      </c>
      <c r="M760" s="65">
        <f t="shared" si="94"/>
        <v>-3347.064029912003</v>
      </c>
      <c r="N760" s="65">
        <f t="shared" si="95"/>
        <v>-4.203439778376605</v>
      </c>
      <c r="O760" s="65">
        <f t="shared" si="96"/>
        <v>-3351.2674696903796</v>
      </c>
      <c r="P760" s="72">
        <f t="shared" si="97"/>
        <v>0</v>
      </c>
    </row>
    <row r="761" spans="1:16" ht="15" hidden="1" outlineLevel="1">
      <c r="A761" s="51">
        <f t="shared" si="90"/>
        <v>55.416666666666664</v>
      </c>
      <c r="B761" s="51">
        <f t="shared" si="91"/>
        <v>933.4595686694978</v>
      </c>
      <c r="C761" s="51">
        <f t="shared" si="98"/>
        <v>933.4027338516144</v>
      </c>
      <c r="D761" s="81" t="str">
        <f t="shared" si="92"/>
        <v>NO VALIDO</v>
      </c>
      <c r="K761" s="3">
        <v>3325</v>
      </c>
      <c r="L761" s="72" t="str">
        <f t="shared" si="93"/>
        <v>NO VALIDO</v>
      </c>
      <c r="M761" s="65">
        <f t="shared" si="94"/>
        <v>1131.710004876753</v>
      </c>
      <c r="N761" s="65">
        <f t="shared" si="95"/>
        <v>1.4208704470860312</v>
      </c>
      <c r="O761" s="65">
        <f t="shared" si="96"/>
        <v>1133.130875323839</v>
      </c>
      <c r="P761" s="72">
        <f t="shared" si="97"/>
        <v>0.22519388600100984</v>
      </c>
    </row>
    <row r="762" spans="1:16" ht="15" hidden="1" outlineLevel="1">
      <c r="A762" s="51">
        <f t="shared" si="90"/>
        <v>55.5</v>
      </c>
      <c r="B762" s="51">
        <f t="shared" si="91"/>
        <v>933.6842037884214</v>
      </c>
      <c r="C762" s="51">
        <f t="shared" si="98"/>
        <v>933.6279277376153</v>
      </c>
      <c r="D762" s="81" t="str">
        <f t="shared" si="92"/>
        <v>NO VALIDO</v>
      </c>
      <c r="K762" s="3">
        <v>3330</v>
      </c>
      <c r="L762" s="72" t="str">
        <f t="shared" si="93"/>
        <v>NO VALIDO</v>
      </c>
      <c r="M762" s="65">
        <f t="shared" si="94"/>
        <v>1121.2105330812524</v>
      </c>
      <c r="N762" s="65">
        <f t="shared" si="95"/>
        <v>1.4069012701526162</v>
      </c>
      <c r="O762" s="65">
        <f t="shared" si="96"/>
        <v>1122.6174343514049</v>
      </c>
      <c r="P762" s="72">
        <f t="shared" si="97"/>
        <v>0.22310448690388607</v>
      </c>
    </row>
    <row r="763" spans="1:16" ht="15" hidden="1" outlineLevel="1">
      <c r="A763" s="51">
        <f t="shared" si="90"/>
        <v>55.583333333333336</v>
      </c>
      <c r="B763" s="51">
        <f t="shared" si="91"/>
        <v>933.908502627101</v>
      </c>
      <c r="C763" s="51">
        <f t="shared" si="98"/>
        <v>933.8510322245193</v>
      </c>
      <c r="D763" s="81" t="str">
        <f t="shared" si="92"/>
        <v>NO VALIDO</v>
      </c>
      <c r="K763" s="3">
        <v>3335</v>
      </c>
      <c r="L763" s="72" t="str">
        <f t="shared" si="93"/>
        <v>NO VALIDO</v>
      </c>
      <c r="M763" s="65">
        <f t="shared" si="94"/>
        <v>1145.6430220737047</v>
      </c>
      <c r="N763" s="65">
        <f t="shared" si="95"/>
        <v>1.4367600645442735</v>
      </c>
      <c r="O763" s="65">
        <f t="shared" si="96"/>
        <v>1147.079782138249</v>
      </c>
      <c r="P763" s="72">
        <f t="shared" si="97"/>
        <v>0.22796603580242197</v>
      </c>
    </row>
    <row r="764" spans="1:16" ht="15" hidden="1" outlineLevel="1">
      <c r="A764" s="51">
        <f t="shared" si="90"/>
        <v>55.666666666666664</v>
      </c>
      <c r="B764" s="51">
        <f t="shared" si="91"/>
        <v>934.1324661908595</v>
      </c>
      <c r="C764" s="51">
        <f t="shared" si="98"/>
        <v>934.0789982603217</v>
      </c>
      <c r="D764" s="81" t="str">
        <f t="shared" si="92"/>
        <v>NO VALIDO</v>
      </c>
      <c r="K764" s="3">
        <v>3340</v>
      </c>
      <c r="L764" s="72" t="str">
        <f t="shared" si="93"/>
        <v>NO VALIDO</v>
      </c>
      <c r="M764" s="65">
        <f t="shared" si="94"/>
        <v>1066.4545875482154</v>
      </c>
      <c r="N764" s="65">
        <f t="shared" si="95"/>
        <v>1.3366982634465785</v>
      </c>
      <c r="O764" s="65">
        <f t="shared" si="96"/>
        <v>1067.791285811662</v>
      </c>
      <c r="P764" s="72">
        <f t="shared" si="97"/>
        <v>0.21220855801076083</v>
      </c>
    </row>
    <row r="765" spans="1:16" ht="15" hidden="1" outlineLevel="1">
      <c r="A765" s="51">
        <f t="shared" si="90"/>
        <v>55.75</v>
      </c>
      <c r="B765" s="51">
        <f t="shared" si="91"/>
        <v>934.3560954805181</v>
      </c>
      <c r="C765" s="51">
        <f t="shared" si="98"/>
        <v>934.2912068183324</v>
      </c>
      <c r="D765" s="81" t="str">
        <f t="shared" si="92"/>
        <v>NO VALIDO</v>
      </c>
      <c r="K765" s="3">
        <v>3345</v>
      </c>
      <c r="L765" s="72" t="str">
        <f t="shared" si="93"/>
        <v>NO VALIDO</v>
      </c>
      <c r="M765" s="65">
        <f t="shared" si="94"/>
        <v>1294.9500016721338</v>
      </c>
      <c r="N765" s="65">
        <f t="shared" si="95"/>
        <v>1.622216554642364</v>
      </c>
      <c r="O765" s="65">
        <f t="shared" si="96"/>
        <v>1296.5722182267762</v>
      </c>
      <c r="P765" s="72">
        <f t="shared" si="97"/>
        <v>0.25767556304561173</v>
      </c>
    </row>
    <row r="766" spans="1:16" ht="15" hidden="1" outlineLevel="1">
      <c r="A766" s="51">
        <f t="shared" si="90"/>
        <v>55.833333333333336</v>
      </c>
      <c r="B766" s="51">
        <f t="shared" si="91"/>
        <v>934.5793914924233</v>
      </c>
      <c r="C766" s="51">
        <f t="shared" si="98"/>
        <v>934.548882381378</v>
      </c>
      <c r="D766" s="81" t="str">
        <f t="shared" si="92"/>
        <v>NO VALIDO</v>
      </c>
      <c r="K766" s="3">
        <v>3350</v>
      </c>
      <c r="L766" s="72" t="str">
        <f t="shared" si="93"/>
        <v>NO VALIDO</v>
      </c>
      <c r="M766" s="65">
        <f t="shared" si="94"/>
        <v>609.2187033801708</v>
      </c>
      <c r="N766" s="65">
        <f t="shared" si="95"/>
        <v>0.7627277761315554</v>
      </c>
      <c r="O766" s="65">
        <f t="shared" si="96"/>
        <v>609.9814311563024</v>
      </c>
      <c r="P766" s="72">
        <f t="shared" si="97"/>
        <v>0.12122526343771872</v>
      </c>
    </row>
    <row r="767" spans="1:16" ht="15" hidden="1" outlineLevel="1">
      <c r="A767" s="51">
        <f t="shared" si="90"/>
        <v>55.916666666666664</v>
      </c>
      <c r="B767" s="51">
        <f t="shared" si="91"/>
        <v>934.8023552184736</v>
      </c>
      <c r="C767" s="51">
        <f t="shared" si="98"/>
        <v>934.6701076448157</v>
      </c>
      <c r="D767" s="81" t="str">
        <f t="shared" si="92"/>
        <v>NO VALIDO</v>
      </c>
      <c r="K767" s="3">
        <v>3355</v>
      </c>
      <c r="L767" s="72" t="str">
        <f t="shared" si="93"/>
        <v>NO VALIDO</v>
      </c>
      <c r="M767" s="65">
        <f t="shared" si="94"/>
        <v>2641.9041308850074</v>
      </c>
      <c r="N767" s="65">
        <f t="shared" si="95"/>
        <v>3.3061893414469523</v>
      </c>
      <c r="O767" s="65">
        <f t="shared" si="96"/>
        <v>2645.2103202264543</v>
      </c>
      <c r="P767" s="72">
        <f t="shared" si="97"/>
        <v>0.5256984910339939</v>
      </c>
    </row>
    <row r="768" spans="1:16" ht="15" hidden="1" outlineLevel="1">
      <c r="A768" s="51">
        <f t="shared" si="90"/>
        <v>56</v>
      </c>
      <c r="B768" s="51">
        <f t="shared" si="91"/>
        <v>935.0249876461465</v>
      </c>
      <c r="C768" s="51">
        <f t="shared" si="98"/>
        <v>935.1958061358497</v>
      </c>
      <c r="D768" s="81" t="str">
        <f t="shared" si="92"/>
        <v>NO VALIDO</v>
      </c>
      <c r="K768" s="3">
        <v>3360</v>
      </c>
      <c r="L768" s="72" t="str">
        <f t="shared" si="93"/>
        <v>NO VALIDO</v>
      </c>
      <c r="M768" s="65">
        <f t="shared" si="94"/>
        <v>-3415.606253166577</v>
      </c>
      <c r="N768" s="65">
        <f t="shared" si="95"/>
        <v>-4.2704622425787875</v>
      </c>
      <c r="O768" s="65">
        <f t="shared" si="96"/>
        <v>-3419.8767154091556</v>
      </c>
      <c r="P768" s="72">
        <f t="shared" si="97"/>
        <v>0</v>
      </c>
    </row>
    <row r="769" spans="1:16" ht="15" hidden="1" outlineLevel="1">
      <c r="A769" s="51">
        <f t="shared" si="90"/>
        <v>56.083333333333336</v>
      </c>
      <c r="B769" s="51">
        <f t="shared" si="91"/>
        <v>935.2472897585234</v>
      </c>
      <c r="C769" s="51">
        <f t="shared" si="98"/>
        <v>935.1958061358497</v>
      </c>
      <c r="D769" s="81" t="str">
        <f t="shared" si="92"/>
        <v>NO VALIDO</v>
      </c>
      <c r="K769" s="3">
        <v>3365</v>
      </c>
      <c r="L769" s="72" t="str">
        <f t="shared" si="93"/>
        <v>NO VALIDO</v>
      </c>
      <c r="M769" s="65">
        <f t="shared" si="94"/>
        <v>1029.726487107389</v>
      </c>
      <c r="N769" s="65">
        <f t="shared" si="95"/>
        <v>1.2870905668421528</v>
      </c>
      <c r="O769" s="65">
        <f t="shared" si="96"/>
        <v>1031.013577674231</v>
      </c>
      <c r="P769" s="72">
        <f t="shared" si="97"/>
        <v>0.2048995037840705</v>
      </c>
    </row>
    <row r="770" spans="1:16" ht="15" hidden="1" outlineLevel="1">
      <c r="A770" s="51">
        <f t="shared" si="90"/>
        <v>56.166666666666664</v>
      </c>
      <c r="B770" s="51">
        <f t="shared" si="91"/>
        <v>935.4692625343171</v>
      </c>
      <c r="C770" s="51">
        <f t="shared" si="98"/>
        <v>935.4007056396338</v>
      </c>
      <c r="D770" s="81" t="str">
        <f t="shared" si="92"/>
        <v>NO VALIDO</v>
      </c>
      <c r="K770" s="3">
        <v>3370</v>
      </c>
      <c r="L770" s="72" t="str">
        <f t="shared" si="93"/>
        <v>NO VALIDO</v>
      </c>
      <c r="M770" s="65">
        <f t="shared" si="94"/>
        <v>1371.9366606812036</v>
      </c>
      <c r="N770" s="65">
        <f t="shared" si="95"/>
        <v>1.7139223670824322</v>
      </c>
      <c r="O770" s="65">
        <f t="shared" si="96"/>
        <v>1373.650583048286</v>
      </c>
      <c r="P770" s="72">
        <f t="shared" si="97"/>
        <v>0.27299380816517804</v>
      </c>
    </row>
    <row r="771" spans="1:16" ht="15" hidden="1" outlineLevel="1">
      <c r="A771" s="51">
        <f t="shared" si="90"/>
        <v>56.25</v>
      </c>
      <c r="B771" s="51">
        <f t="shared" si="91"/>
        <v>935.6909069478963</v>
      </c>
      <c r="C771" s="51">
        <f t="shared" si="98"/>
        <v>935.673699447799</v>
      </c>
      <c r="D771" s="81" t="str">
        <f t="shared" si="92"/>
        <v>NO VALIDO</v>
      </c>
      <c r="K771" s="3">
        <v>3375</v>
      </c>
      <c r="L771" s="72" t="str">
        <f t="shared" si="93"/>
        <v>NO VALIDO</v>
      </c>
      <c r="M771" s="65">
        <f t="shared" si="94"/>
        <v>344.5619572182129</v>
      </c>
      <c r="N771" s="65">
        <f t="shared" si="95"/>
        <v>0.4301875024339097</v>
      </c>
      <c r="O771" s="65">
        <f t="shared" si="96"/>
        <v>344.9921447206468</v>
      </c>
      <c r="P771" s="72">
        <f t="shared" si="97"/>
        <v>0.06856235533010435</v>
      </c>
    </row>
    <row r="772" spans="1:16" ht="15" hidden="1" outlineLevel="1">
      <c r="A772" s="51">
        <f t="shared" si="90"/>
        <v>56.333333333333336</v>
      </c>
      <c r="B772" s="51">
        <f t="shared" si="91"/>
        <v>935.9122239693129</v>
      </c>
      <c r="C772" s="51">
        <f t="shared" si="98"/>
        <v>935.742261803129</v>
      </c>
      <c r="D772" s="81" t="str">
        <f t="shared" si="92"/>
        <v>NO VALIDO</v>
      </c>
      <c r="K772" s="3">
        <v>3380</v>
      </c>
      <c r="L772" s="72" t="str">
        <f t="shared" si="93"/>
        <v>NO VALIDO</v>
      </c>
      <c r="M772" s="65">
        <f t="shared" si="94"/>
        <v>3404.5367868635667</v>
      </c>
      <c r="N772" s="65">
        <f t="shared" si="95"/>
        <v>4.24905415459591</v>
      </c>
      <c r="O772" s="65">
        <f t="shared" si="96"/>
        <v>3408.7858410181625</v>
      </c>
      <c r="P772" s="72">
        <f t="shared" si="97"/>
        <v>0.6774484278920705</v>
      </c>
    </row>
    <row r="773" spans="1:16" ht="15" hidden="1" outlineLevel="1">
      <c r="A773" s="51">
        <f t="shared" si="90"/>
        <v>56.416666666666664</v>
      </c>
      <c r="B773" s="51">
        <f t="shared" si="91"/>
        <v>936.1332145643257</v>
      </c>
      <c r="C773" s="51">
        <f t="shared" si="98"/>
        <v>936.4197102310211</v>
      </c>
      <c r="D773" s="81" t="str">
        <f t="shared" si="92"/>
        <v>NO VALIDO</v>
      </c>
      <c r="K773" s="3">
        <v>3385</v>
      </c>
      <c r="L773" s="72" t="str">
        <f t="shared" si="93"/>
        <v>NO VALIDO</v>
      </c>
      <c r="M773" s="65">
        <f t="shared" si="94"/>
        <v>-5745.2365868658835</v>
      </c>
      <c r="N773" s="65">
        <f t="shared" si="95"/>
        <v>-7.162391667384327</v>
      </c>
      <c r="O773" s="65">
        <f t="shared" si="96"/>
        <v>-5752.398978533268</v>
      </c>
      <c r="P773" s="72">
        <f t="shared" si="97"/>
        <v>0</v>
      </c>
    </row>
    <row r="774" spans="1:16" ht="15" hidden="1" outlineLevel="1">
      <c r="A774" s="51">
        <f t="shared" si="90"/>
        <v>56.5</v>
      </c>
      <c r="B774" s="51">
        <f t="shared" si="91"/>
        <v>936.353879694427</v>
      </c>
      <c r="C774" s="51">
        <f t="shared" si="98"/>
        <v>936.4197102310211</v>
      </c>
      <c r="D774" s="81" t="str">
        <f t="shared" si="92"/>
        <v>NO VALIDO</v>
      </c>
      <c r="K774" s="3">
        <v>3390</v>
      </c>
      <c r="L774" s="72" t="str">
        <f t="shared" si="93"/>
        <v>NO VALIDO</v>
      </c>
      <c r="M774" s="65">
        <f t="shared" si="94"/>
        <v>-1320.4930414417383</v>
      </c>
      <c r="N774" s="65">
        <f t="shared" si="95"/>
        <v>-1.6457634148537181</v>
      </c>
      <c r="O774" s="65">
        <f t="shared" si="96"/>
        <v>-1322.138804856592</v>
      </c>
      <c r="P774" s="72">
        <f t="shared" si="97"/>
        <v>0</v>
      </c>
    </row>
    <row r="775" spans="1:16" ht="15" hidden="1" outlineLevel="1">
      <c r="A775" s="51">
        <f t="shared" si="90"/>
        <v>56.583333333333336</v>
      </c>
      <c r="B775" s="51">
        <f t="shared" si="91"/>
        <v>936.5742203168669</v>
      </c>
      <c r="C775" s="51">
        <f t="shared" si="98"/>
        <v>936.4197102310211</v>
      </c>
      <c r="D775" s="81" t="str">
        <f t="shared" si="92"/>
        <v>NO VALIDO</v>
      </c>
      <c r="K775" s="3">
        <v>3395</v>
      </c>
      <c r="L775" s="72" t="str">
        <f t="shared" si="93"/>
        <v>NO VALIDO</v>
      </c>
      <c r="M775" s="65">
        <f t="shared" si="94"/>
        <v>3100.1609333579368</v>
      </c>
      <c r="N775" s="65">
        <f t="shared" si="95"/>
        <v>3.8627521461449987</v>
      </c>
      <c r="O775" s="65">
        <f t="shared" si="96"/>
        <v>3104.0236855040816</v>
      </c>
      <c r="P775" s="72">
        <f t="shared" si="97"/>
        <v>0.6168812192837569</v>
      </c>
    </row>
    <row r="776" spans="1:16" ht="15" hidden="1" outlineLevel="1">
      <c r="A776" s="51">
        <f t="shared" si="90"/>
        <v>56.666666666666664</v>
      </c>
      <c r="B776" s="51">
        <f t="shared" si="91"/>
        <v>936.7942373846788</v>
      </c>
      <c r="C776" s="51">
        <f t="shared" si="98"/>
        <v>937.0365914503049</v>
      </c>
      <c r="D776" s="81" t="str">
        <f t="shared" si="92"/>
        <v>NO VALIDO</v>
      </c>
      <c r="K776" s="3">
        <v>3400</v>
      </c>
      <c r="L776" s="72" t="str">
        <f t="shared" si="93"/>
        <v>NO VALIDO</v>
      </c>
      <c r="M776" s="65">
        <f t="shared" si="94"/>
        <v>-4867.751482260787</v>
      </c>
      <c r="N776" s="65">
        <f t="shared" si="95"/>
        <v>-6.058851640651142</v>
      </c>
      <c r="O776" s="65">
        <f t="shared" si="96"/>
        <v>-4873.810333901439</v>
      </c>
      <c r="P776" s="72">
        <f t="shared" si="97"/>
        <v>0</v>
      </c>
    </row>
    <row r="777" spans="1:16" ht="15" hidden="1" outlineLevel="1">
      <c r="A777" s="51">
        <f t="shared" si="90"/>
        <v>56.75</v>
      </c>
      <c r="B777" s="51">
        <f t="shared" si="91"/>
        <v>937.0139318467038</v>
      </c>
      <c r="C777" s="51">
        <f t="shared" si="98"/>
        <v>937.0365914503049</v>
      </c>
      <c r="D777" s="81" t="str">
        <f t="shared" si="92"/>
        <v>NO VALIDO</v>
      </c>
      <c r="K777" s="3">
        <v>3405</v>
      </c>
      <c r="L777" s="72" t="str">
        <f t="shared" si="93"/>
        <v>NO VALIDO</v>
      </c>
      <c r="M777" s="65">
        <f t="shared" si="94"/>
        <v>-455.24865804145753</v>
      </c>
      <c r="N777" s="65">
        <f t="shared" si="95"/>
        <v>-0.5664900900256953</v>
      </c>
      <c r="O777" s="65">
        <f t="shared" si="96"/>
        <v>-455.8151481314832</v>
      </c>
      <c r="P777" s="72">
        <f t="shared" si="97"/>
        <v>0</v>
      </c>
    </row>
    <row r="778" spans="1:16" ht="15" hidden="1" outlineLevel="1">
      <c r="A778" s="51">
        <f t="shared" si="90"/>
        <v>56.833333333333336</v>
      </c>
      <c r="B778" s="51">
        <f t="shared" si="91"/>
        <v>937.2333046476151</v>
      </c>
      <c r="C778" s="51">
        <f t="shared" si="98"/>
        <v>937.0365914503049</v>
      </c>
      <c r="D778" s="81" t="str">
        <f t="shared" si="92"/>
        <v>NO VALIDO</v>
      </c>
      <c r="K778" s="3">
        <v>3410</v>
      </c>
      <c r="L778" s="72" t="str">
        <f t="shared" si="93"/>
        <v>NO VALIDO</v>
      </c>
      <c r="M778" s="65">
        <f t="shared" si="94"/>
        <v>3953.1925175964475</v>
      </c>
      <c r="N778" s="65">
        <f t="shared" si="95"/>
        <v>4.91782993275649</v>
      </c>
      <c r="O778" s="65">
        <f t="shared" si="96"/>
        <v>3958.110347529204</v>
      </c>
      <c r="P778" s="72">
        <f t="shared" si="97"/>
        <v>0.7866189773764404</v>
      </c>
    </row>
    <row r="779" spans="1:16" ht="15" hidden="1" outlineLevel="1">
      <c r="A779" s="51">
        <f t="shared" si="90"/>
        <v>56.916666666666664</v>
      </c>
      <c r="B779" s="51">
        <f t="shared" si="91"/>
        <v>937.452356727943</v>
      </c>
      <c r="C779" s="51">
        <f t="shared" si="98"/>
        <v>937.8232104276813</v>
      </c>
      <c r="D779" s="81" t="str">
        <f t="shared" si="92"/>
        <v>NO VALIDO</v>
      </c>
      <c r="K779" s="3">
        <v>3415</v>
      </c>
      <c r="L779" s="72" t="str">
        <f t="shared" si="93"/>
        <v>NO VALIDO</v>
      </c>
      <c r="M779" s="65">
        <f t="shared" si="94"/>
        <v>-7462.053400598569</v>
      </c>
      <c r="N779" s="65">
        <f t="shared" si="95"/>
        <v>-9.271342493457269</v>
      </c>
      <c r="O779" s="65">
        <f t="shared" si="96"/>
        <v>-7471.324743092026</v>
      </c>
      <c r="P779" s="72">
        <f t="shared" si="97"/>
        <v>0</v>
      </c>
    </row>
    <row r="780" spans="1:16" ht="15" hidden="1" outlineLevel="1">
      <c r="A780" s="51">
        <f t="shared" si="90"/>
        <v>57</v>
      </c>
      <c r="B780" s="51">
        <f t="shared" si="91"/>
        <v>937.6710890240984</v>
      </c>
      <c r="C780" s="51">
        <f t="shared" si="98"/>
        <v>937.8232104276813</v>
      </c>
      <c r="D780" s="81" t="str">
        <f t="shared" si="92"/>
        <v>NO VALIDO</v>
      </c>
      <c r="K780" s="3">
        <v>3420</v>
      </c>
      <c r="L780" s="72" t="str">
        <f t="shared" si="93"/>
        <v>NO VALIDO</v>
      </c>
      <c r="M780" s="65">
        <f t="shared" si="94"/>
        <v>-3061.7078389299095</v>
      </c>
      <c r="N780" s="65">
        <f t="shared" si="95"/>
        <v>-3.803035089572404</v>
      </c>
      <c r="O780" s="65">
        <f t="shared" si="96"/>
        <v>-3065.510874019482</v>
      </c>
      <c r="P780" s="72">
        <f t="shared" si="97"/>
        <v>0</v>
      </c>
    </row>
    <row r="781" spans="1:16" ht="15" hidden="1" outlineLevel="1">
      <c r="A781" s="51">
        <f t="shared" si="90"/>
        <v>57.083333333333336</v>
      </c>
      <c r="B781" s="51">
        <f t="shared" si="91"/>
        <v>937.889502468397</v>
      </c>
      <c r="C781" s="51">
        <f t="shared" si="98"/>
        <v>937.8232104276813</v>
      </c>
      <c r="D781" s="81" t="str">
        <f t="shared" si="92"/>
        <v>NO VALIDO</v>
      </c>
      <c r="K781" s="3">
        <v>3425</v>
      </c>
      <c r="L781" s="72" t="str">
        <f t="shared" si="93"/>
        <v>NO VALIDO</v>
      </c>
      <c r="M781" s="65">
        <f t="shared" si="94"/>
        <v>1334.603689755974</v>
      </c>
      <c r="N781" s="65">
        <f t="shared" si="95"/>
        <v>1.657301017894497</v>
      </c>
      <c r="O781" s="65">
        <f t="shared" si="96"/>
        <v>1336.2609907738686</v>
      </c>
      <c r="P781" s="72">
        <f t="shared" si="97"/>
        <v>0.26556315053892365</v>
      </c>
    </row>
    <row r="782" spans="1:16" ht="15" hidden="1" outlineLevel="1">
      <c r="A782" s="51">
        <f t="shared" si="90"/>
        <v>57.166666666666664</v>
      </c>
      <c r="B782" s="51">
        <f t="shared" si="91"/>
        <v>938.1075979890835</v>
      </c>
      <c r="C782" s="51">
        <f t="shared" si="98"/>
        <v>938.0887735782202</v>
      </c>
      <c r="D782" s="81" t="str">
        <f t="shared" si="92"/>
        <v>NO VALIDO</v>
      </c>
      <c r="K782" s="3">
        <v>3430</v>
      </c>
      <c r="L782" s="72" t="str">
        <f t="shared" si="93"/>
        <v>NO VALIDO</v>
      </c>
      <c r="M782" s="65">
        <f t="shared" si="94"/>
        <v>379.20364958278566</v>
      </c>
      <c r="N782" s="65">
        <f t="shared" si="95"/>
        <v>0.47061027158292745</v>
      </c>
      <c r="O782" s="65">
        <f t="shared" si="96"/>
        <v>379.6742598543686</v>
      </c>
      <c r="P782" s="72">
        <f t="shared" si="97"/>
        <v>0.07545493980713147</v>
      </c>
    </row>
    <row r="783" spans="1:16" ht="15" hidden="1" outlineLevel="1">
      <c r="A783" s="51">
        <f t="shared" si="90"/>
        <v>57.25</v>
      </c>
      <c r="B783" s="51">
        <f t="shared" si="91"/>
        <v>938.325376510355</v>
      </c>
      <c r="C783" s="51">
        <f t="shared" si="98"/>
        <v>938.1642285180274</v>
      </c>
      <c r="D783" s="81" t="str">
        <f t="shared" si="92"/>
        <v>NO VALIDO</v>
      </c>
      <c r="K783" s="3">
        <v>3435</v>
      </c>
      <c r="L783" s="72" t="str">
        <f t="shared" si="93"/>
        <v>NO VALIDO</v>
      </c>
      <c r="M783" s="65">
        <f t="shared" si="94"/>
        <v>3247.3846624319604</v>
      </c>
      <c r="N783" s="65">
        <f t="shared" si="95"/>
        <v>4.02869980819105</v>
      </c>
      <c r="O783" s="65">
        <f t="shared" si="96"/>
        <v>3251.4133622401514</v>
      </c>
      <c r="P783" s="72">
        <f t="shared" si="97"/>
        <v>0.6461728525658722</v>
      </c>
    </row>
    <row r="784" spans="1:16" ht="15" hidden="1" outlineLevel="1">
      <c r="A784" s="51">
        <f t="shared" si="90"/>
        <v>57.333333333333336</v>
      </c>
      <c r="B784" s="51">
        <f t="shared" si="91"/>
        <v>938.5428389523846</v>
      </c>
      <c r="C784" s="51">
        <f t="shared" si="98"/>
        <v>938.8104013705932</v>
      </c>
      <c r="D784" s="81" t="str">
        <f t="shared" si="92"/>
        <v>NO VALIDO</v>
      </c>
      <c r="K784" s="3">
        <v>3440</v>
      </c>
      <c r="L784" s="72" t="str">
        <f t="shared" si="93"/>
        <v>NO VALIDO</v>
      </c>
      <c r="M784" s="65">
        <f t="shared" si="94"/>
        <v>-5397.570909086836</v>
      </c>
      <c r="N784" s="65">
        <f t="shared" si="95"/>
        <v>-6.689060455215667</v>
      </c>
      <c r="O784" s="65">
        <f t="shared" si="96"/>
        <v>-5404.259969542051</v>
      </c>
      <c r="P784" s="72">
        <f t="shared" si="97"/>
        <v>0</v>
      </c>
    </row>
    <row r="785" spans="1:16" ht="15" hidden="1" outlineLevel="1">
      <c r="A785" s="51">
        <f t="shared" si="90"/>
        <v>57.416666666666664</v>
      </c>
      <c r="B785" s="51">
        <f t="shared" si="91"/>
        <v>938.7599862313443</v>
      </c>
      <c r="C785" s="51">
        <f t="shared" si="98"/>
        <v>938.8104013705932</v>
      </c>
      <c r="D785" s="81" t="str">
        <f t="shared" si="92"/>
        <v>NO VALIDO</v>
      </c>
      <c r="K785" s="3">
        <v>3445</v>
      </c>
      <c r="L785" s="72" t="str">
        <f t="shared" si="93"/>
        <v>NO VALIDO</v>
      </c>
      <c r="M785" s="65">
        <f t="shared" si="94"/>
        <v>-1017.3044660945691</v>
      </c>
      <c r="N785" s="65">
        <f t="shared" si="95"/>
        <v>-1.2603784812228014</v>
      </c>
      <c r="O785" s="65">
        <f t="shared" si="96"/>
        <v>-1018.5648445757919</v>
      </c>
      <c r="P785" s="72">
        <f t="shared" si="97"/>
        <v>0</v>
      </c>
    </row>
    <row r="786" spans="1:16" ht="15" hidden="1" outlineLevel="1">
      <c r="A786" s="51">
        <f t="shared" si="90"/>
        <v>57.5</v>
      </c>
      <c r="B786" s="51">
        <f t="shared" si="91"/>
        <v>938.9768192594286</v>
      </c>
      <c r="C786" s="51">
        <f t="shared" si="98"/>
        <v>938.8104013705932</v>
      </c>
      <c r="D786" s="81" t="str">
        <f t="shared" si="92"/>
        <v>NO VALIDO</v>
      </c>
      <c r="K786" s="3">
        <v>3450</v>
      </c>
      <c r="L786" s="72" t="str">
        <f t="shared" si="93"/>
        <v>NO VALIDO</v>
      </c>
      <c r="M786" s="65">
        <f t="shared" si="94"/>
        <v>3358.9733014578296</v>
      </c>
      <c r="N786" s="65">
        <f t="shared" si="95"/>
        <v>4.160447220883157</v>
      </c>
      <c r="O786" s="65">
        <f t="shared" si="96"/>
        <v>3363.133748678713</v>
      </c>
      <c r="P786" s="72">
        <f t="shared" si="97"/>
        <v>0.6683757141377484</v>
      </c>
    </row>
    <row r="787" spans="1:16" ht="15" hidden="1" outlineLevel="1">
      <c r="A787" s="51">
        <f t="shared" si="90"/>
        <v>57.583333333333336</v>
      </c>
      <c r="B787" s="51">
        <f t="shared" si="91"/>
        <v>939.1933389448776</v>
      </c>
      <c r="C787" s="51">
        <f t="shared" si="98"/>
        <v>939.478777084731</v>
      </c>
      <c r="D787" s="81" t="str">
        <f t="shared" si="92"/>
        <v>NO VALIDO</v>
      </c>
      <c r="K787" s="3">
        <v>3455</v>
      </c>
      <c r="L787" s="72" t="str">
        <f t="shared" si="93"/>
        <v>NO VALIDO</v>
      </c>
      <c r="M787" s="65">
        <f t="shared" si="94"/>
        <v>-5767.586681103182</v>
      </c>
      <c r="N787" s="65">
        <f t="shared" si="95"/>
        <v>-7.135953496333514</v>
      </c>
      <c r="O787" s="65">
        <f t="shared" si="96"/>
        <v>-5774.722634599515</v>
      </c>
      <c r="P787" s="72">
        <f t="shared" si="97"/>
        <v>0</v>
      </c>
    </row>
    <row r="788" spans="1:16" ht="15" hidden="1" outlineLevel="1">
      <c r="A788" s="51">
        <f t="shared" si="90"/>
        <v>57.666666666666664</v>
      </c>
      <c r="B788" s="51">
        <f t="shared" si="91"/>
        <v>939.4095461919998</v>
      </c>
      <c r="C788" s="51">
        <f t="shared" si="98"/>
        <v>939.478777084731</v>
      </c>
      <c r="D788" s="81" t="str">
        <f t="shared" si="92"/>
        <v>NO VALIDO</v>
      </c>
      <c r="K788" s="3">
        <v>3460</v>
      </c>
      <c r="L788" s="72" t="str">
        <f t="shared" si="93"/>
        <v>NO VALIDO</v>
      </c>
      <c r="M788" s="65">
        <f t="shared" si="94"/>
        <v>-1399.2593786969458</v>
      </c>
      <c r="N788" s="65">
        <f t="shared" si="95"/>
        <v>-1.7307723182796053</v>
      </c>
      <c r="O788" s="65">
        <f t="shared" si="96"/>
        <v>-1400.9901510152254</v>
      </c>
      <c r="P788" s="72">
        <f t="shared" si="97"/>
        <v>0</v>
      </c>
    </row>
    <row r="789" spans="1:16" ht="15" hidden="1" outlineLevel="1">
      <c r="A789" s="51">
        <f t="shared" si="90"/>
        <v>57.75</v>
      </c>
      <c r="B789" s="51">
        <f t="shared" si="91"/>
        <v>939.6254419011939</v>
      </c>
      <c r="C789" s="51">
        <f t="shared" si="98"/>
        <v>939.478777084731</v>
      </c>
      <c r="D789" s="81" t="str">
        <f t="shared" si="92"/>
        <v>NO VALIDO</v>
      </c>
      <c r="K789" s="3">
        <v>3465</v>
      </c>
      <c r="L789" s="72" t="str">
        <f t="shared" si="93"/>
        <v>NO VALIDO</v>
      </c>
      <c r="M789" s="65">
        <f t="shared" si="94"/>
        <v>2965.106069098385</v>
      </c>
      <c r="N789" s="65">
        <f t="shared" si="95"/>
        <v>3.6666204115732626</v>
      </c>
      <c r="O789" s="65">
        <f t="shared" si="96"/>
        <v>2968.772689509958</v>
      </c>
      <c r="P789" s="72">
        <f t="shared" si="97"/>
        <v>0.5900019787329078</v>
      </c>
    </row>
    <row r="790" spans="1:16" ht="15" hidden="1" outlineLevel="1">
      <c r="A790" s="51">
        <f t="shared" si="90"/>
        <v>57.833333333333336</v>
      </c>
      <c r="B790" s="51">
        <f t="shared" si="91"/>
        <v>939.8410269689725</v>
      </c>
      <c r="C790" s="51">
        <f t="shared" si="98"/>
        <v>940.0687790634638</v>
      </c>
      <c r="D790" s="81" t="str">
        <f t="shared" si="92"/>
        <v>NO VALIDO</v>
      </c>
      <c r="K790" s="3">
        <v>3470</v>
      </c>
      <c r="L790" s="72" t="str">
        <f t="shared" si="93"/>
        <v>NO VALIDO</v>
      </c>
      <c r="M790" s="65">
        <f t="shared" si="94"/>
        <v>-4609.028578561128</v>
      </c>
      <c r="N790" s="65">
        <f t="shared" si="95"/>
        <v>-5.6938023622819856</v>
      </c>
      <c r="O790" s="65">
        <f t="shared" si="96"/>
        <v>-4614.722380923409</v>
      </c>
      <c r="P790" s="72">
        <f t="shared" si="97"/>
        <v>0</v>
      </c>
    </row>
    <row r="791" spans="1:16" ht="15" hidden="1" outlineLevel="1">
      <c r="A791" s="51">
        <f t="shared" si="90"/>
        <v>57.916666666666664</v>
      </c>
      <c r="B791" s="51">
        <f t="shared" si="91"/>
        <v>940.0563022879838</v>
      </c>
      <c r="C791" s="51">
        <f t="shared" si="98"/>
        <v>940.0687790634638</v>
      </c>
      <c r="D791" s="81" t="str">
        <f t="shared" si="92"/>
        <v>NO VALIDO</v>
      </c>
      <c r="K791" s="3">
        <v>3475</v>
      </c>
      <c r="L791" s="72" t="str">
        <f t="shared" si="93"/>
        <v>NO VALIDO</v>
      </c>
      <c r="M791" s="65">
        <f t="shared" si="94"/>
        <v>-252.56024512669555</v>
      </c>
      <c r="N791" s="65">
        <f t="shared" si="95"/>
        <v>-0.3119193869991932</v>
      </c>
      <c r="O791" s="65">
        <f t="shared" si="96"/>
        <v>-252.87216451369474</v>
      </c>
      <c r="P791" s="72">
        <f t="shared" si="97"/>
        <v>0</v>
      </c>
    </row>
    <row r="792" spans="1:16" ht="15" hidden="1" outlineLevel="1">
      <c r="A792" s="51">
        <f t="shared" si="90"/>
        <v>58</v>
      </c>
      <c r="B792" s="51">
        <f t="shared" si="91"/>
        <v>940.2712687470341</v>
      </c>
      <c r="C792" s="51">
        <f t="shared" si="98"/>
        <v>940.0687790634638</v>
      </c>
      <c r="D792" s="81" t="str">
        <f t="shared" si="92"/>
        <v>NO VALIDO</v>
      </c>
      <c r="K792" s="3">
        <v>3480</v>
      </c>
      <c r="L792" s="72" t="str">
        <f t="shared" si="93"/>
        <v>NO VALIDO</v>
      </c>
      <c r="M792" s="65">
        <f t="shared" si="94"/>
        <v>4099.972764638737</v>
      </c>
      <c r="N792" s="65">
        <f t="shared" si="95"/>
        <v>5.062242089258007</v>
      </c>
      <c r="O792" s="65">
        <f t="shared" si="96"/>
        <v>4105.035006727995</v>
      </c>
      <c r="P792" s="72">
        <f t="shared" si="97"/>
        <v>0.8158181949380428</v>
      </c>
    </row>
    <row r="793" spans="1:16" ht="15" hidden="1" outlineLevel="1">
      <c r="A793" s="51">
        <f t="shared" si="90"/>
        <v>58.083333333333336</v>
      </c>
      <c r="B793" s="51">
        <f t="shared" si="91"/>
        <v>940.4859272311093</v>
      </c>
      <c r="C793" s="51">
        <f t="shared" si="98"/>
        <v>940.8845972584019</v>
      </c>
      <c r="D793" s="81" t="str">
        <f t="shared" si="92"/>
        <v>NO VALIDO</v>
      </c>
      <c r="K793" s="3">
        <v>3485</v>
      </c>
      <c r="L793" s="72" t="str">
        <f t="shared" si="93"/>
        <v>NO VALIDO</v>
      </c>
      <c r="M793" s="65">
        <f t="shared" si="94"/>
        <v>-8082.484625634522</v>
      </c>
      <c r="N793" s="65">
        <f t="shared" si="95"/>
        <v>-9.96675068231525</v>
      </c>
      <c r="O793" s="65">
        <f t="shared" si="96"/>
        <v>-8092.451376316837</v>
      </c>
      <c r="P793" s="72">
        <f t="shared" si="97"/>
        <v>0</v>
      </c>
    </row>
    <row r="794" spans="1:16" ht="15" hidden="1" outlineLevel="1">
      <c r="A794" s="51">
        <f t="shared" si="90"/>
        <v>58.166666666666664</v>
      </c>
      <c r="B794" s="51">
        <f t="shared" si="91"/>
        <v>940.7002786213969</v>
      </c>
      <c r="C794" s="51">
        <f t="shared" si="98"/>
        <v>940.8845972584019</v>
      </c>
      <c r="D794" s="81" t="str">
        <f t="shared" si="92"/>
        <v>NO VALIDO</v>
      </c>
      <c r="K794" s="3">
        <v>3490</v>
      </c>
      <c r="L794" s="72" t="str">
        <f t="shared" si="93"/>
        <v>NO VALIDO</v>
      </c>
      <c r="M794" s="65">
        <f t="shared" si="94"/>
        <v>-3737.795954856284</v>
      </c>
      <c r="N794" s="65">
        <f t="shared" si="95"/>
        <v>-4.607965925123381</v>
      </c>
      <c r="O794" s="65">
        <f t="shared" si="96"/>
        <v>-3742.4039207814076</v>
      </c>
      <c r="P794" s="72">
        <f t="shared" si="97"/>
        <v>0</v>
      </c>
    </row>
    <row r="795" spans="1:16" ht="15" hidden="1" outlineLevel="1">
      <c r="A795" s="51">
        <f t="shared" si="90"/>
        <v>58.25</v>
      </c>
      <c r="B795" s="51">
        <f t="shared" si="91"/>
        <v>940.9143237953087</v>
      </c>
      <c r="C795" s="51">
        <f t="shared" si="98"/>
        <v>940.8845972584019</v>
      </c>
      <c r="D795" s="81" t="str">
        <f t="shared" si="92"/>
        <v>NO VALIDO</v>
      </c>
      <c r="K795" s="3">
        <v>3495</v>
      </c>
      <c r="L795" s="72" t="str">
        <f t="shared" si="93"/>
        <v>NO VALIDO</v>
      </c>
      <c r="M795" s="65">
        <f t="shared" si="94"/>
        <v>602.9836376212133</v>
      </c>
      <c r="N795" s="65">
        <f t="shared" si="95"/>
        <v>0.7431634226719552</v>
      </c>
      <c r="O795" s="65">
        <f t="shared" si="96"/>
        <v>603.7268010438853</v>
      </c>
      <c r="P795" s="72">
        <f t="shared" si="97"/>
        <v>0.11998224333193297</v>
      </c>
    </row>
    <row r="796" spans="1:16" ht="15" hidden="1" outlineLevel="1">
      <c r="A796" s="51">
        <f t="shared" si="90"/>
        <v>58.333333333333336</v>
      </c>
      <c r="B796" s="51">
        <f t="shared" si="91"/>
        <v>941.1280636265006</v>
      </c>
      <c r="C796" s="51">
        <f t="shared" si="98"/>
        <v>941.0045795017338</v>
      </c>
      <c r="D796" s="81" t="str">
        <f t="shared" si="92"/>
        <v>NO VALIDO</v>
      </c>
      <c r="K796" s="3">
        <v>3500</v>
      </c>
      <c r="L796" s="72" t="str">
        <f t="shared" si="93"/>
        <v>NO VALIDO</v>
      </c>
      <c r="M796" s="65">
        <f t="shared" si="94"/>
        <v>2505.8289315207676</v>
      </c>
      <c r="N796" s="65">
        <f t="shared" si="95"/>
        <v>3.08710311917082</v>
      </c>
      <c r="O796" s="65">
        <f t="shared" si="96"/>
        <v>2508.9160346399385</v>
      </c>
      <c r="P796" s="72">
        <f t="shared" si="97"/>
        <v>0.49861191129342575</v>
      </c>
    </row>
    <row r="797" spans="1:16" ht="15" hidden="1" outlineLevel="1">
      <c r="A797" s="51">
        <f t="shared" si="90"/>
        <v>58.416666666666664</v>
      </c>
      <c r="B797" s="51">
        <f t="shared" si="91"/>
        <v>941.3414989848956</v>
      </c>
      <c r="C797" s="51">
        <f t="shared" si="98"/>
        <v>941.5031914130273</v>
      </c>
      <c r="D797" s="81" t="str">
        <f t="shared" si="92"/>
        <v>NO VALIDO</v>
      </c>
      <c r="K797" s="3">
        <v>3505</v>
      </c>
      <c r="L797" s="72" t="str">
        <f t="shared" si="93"/>
        <v>NO VALIDO</v>
      </c>
      <c r="M797" s="65">
        <f t="shared" si="94"/>
        <v>-3284.0668434170984</v>
      </c>
      <c r="N797" s="65">
        <f t="shared" si="95"/>
        <v>-4.0423107032921735</v>
      </c>
      <c r="O797" s="65">
        <f t="shared" si="96"/>
        <v>-3288.1091541203905</v>
      </c>
      <c r="P797" s="72">
        <f t="shared" si="97"/>
        <v>0</v>
      </c>
    </row>
    <row r="798" spans="1:16" ht="15" hidden="1" outlineLevel="1">
      <c r="A798" s="51">
        <f t="shared" si="90"/>
        <v>58.5</v>
      </c>
      <c r="B798" s="51">
        <f t="shared" si="91"/>
        <v>941.5546307367038</v>
      </c>
      <c r="C798" s="51">
        <f t="shared" si="98"/>
        <v>941.5031914130273</v>
      </c>
      <c r="D798" s="81" t="str">
        <f t="shared" si="92"/>
        <v>NO VALIDO</v>
      </c>
      <c r="K798" s="3">
        <v>3510</v>
      </c>
      <c r="L798" s="72" t="str">
        <f t="shared" si="93"/>
        <v>NO VALIDO</v>
      </c>
      <c r="M798" s="65">
        <f t="shared" si="94"/>
        <v>1045.0375043317053</v>
      </c>
      <c r="N798" s="65">
        <f t="shared" si="95"/>
        <v>1.2859830919126125</v>
      </c>
      <c r="O798" s="65">
        <f t="shared" si="96"/>
        <v>1046.323487423618</v>
      </c>
      <c r="P798" s="72">
        <f t="shared" si="97"/>
        <v>0.2079421338507906</v>
      </c>
    </row>
    <row r="799" spans="1:16" ht="15" hidden="1" outlineLevel="1">
      <c r="A799" s="51">
        <f t="shared" si="90"/>
        <v>58.583333333333336</v>
      </c>
      <c r="B799" s="51">
        <f t="shared" si="91"/>
        <v>941.7674597444444</v>
      </c>
      <c r="C799" s="51">
        <f t="shared" si="98"/>
        <v>941.711133546878</v>
      </c>
      <c r="D799" s="81" t="str">
        <f t="shared" si="92"/>
        <v>NO VALIDO</v>
      </c>
      <c r="K799" s="3">
        <v>3515</v>
      </c>
      <c r="L799" s="72" t="str">
        <f t="shared" si="93"/>
        <v>NO VALIDO</v>
      </c>
      <c r="M799" s="65">
        <f t="shared" si="94"/>
        <v>1144.9136473338099</v>
      </c>
      <c r="N799" s="65">
        <f t="shared" si="95"/>
        <v>1.4081549391590897</v>
      </c>
      <c r="O799" s="65">
        <f t="shared" si="96"/>
        <v>1146.3218022729689</v>
      </c>
      <c r="P799" s="72">
        <f t="shared" si="97"/>
        <v>0.22781539792370017</v>
      </c>
    </row>
    <row r="800" spans="1:16" ht="15" hidden="1" outlineLevel="1">
      <c r="A800" s="51">
        <f aca="true" t="shared" si="99" ref="A800:A816">K800/60</f>
        <v>58.666666666666664</v>
      </c>
      <c r="B800" s="51">
        <f aca="true" t="shared" si="100" ref="B800:B816">20+345*(LOG(8*A800+1))</f>
        <v>941.9799868669664</v>
      </c>
      <c r="C800" s="51">
        <f t="shared" si="98"/>
        <v>941.9389489448017</v>
      </c>
      <c r="D800" s="81" t="str">
        <f aca="true" t="shared" si="101" ref="D800:D816">IF(C800&lt;$E$38,"VALIDO","NO VALIDO")</f>
        <v>NO VALIDO</v>
      </c>
      <c r="K800" s="3">
        <v>3520</v>
      </c>
      <c r="L800" s="72" t="str">
        <f aca="true" t="shared" si="102" ref="L800:L816">IF(C800&lt;$E$38,C800,"NO VALIDO")</f>
        <v>NO VALIDO</v>
      </c>
      <c r="M800" s="65">
        <f aca="true" t="shared" si="103" ref="M800:M816">$D$92*$E$92*$F$92*$G$92*((B800+273)^4-(C800+273)^4)</f>
        <v>834.6103908012158</v>
      </c>
      <c r="N800" s="65">
        <f aca="true" t="shared" si="104" ref="N800:N816">$H$92*(B800-C800)</f>
        <v>1.0259480541179755</v>
      </c>
      <c r="O800" s="65">
        <f aca="true" t="shared" si="105" ref="O800:O816">M800+N800</f>
        <v>835.6363388553337</v>
      </c>
      <c r="P800" s="72">
        <f aca="true" t="shared" si="106" ref="P800:P816">IF(O800&gt;0,$B$94*O800*5,0)</f>
        <v>0.16607101485669867</v>
      </c>
    </row>
    <row r="801" spans="1:16" ht="15" hidden="1" outlineLevel="1">
      <c r="A801" s="51">
        <f t="shared" si="99"/>
        <v>58.75</v>
      </c>
      <c r="B801" s="51">
        <f t="shared" si="100"/>
        <v>942.1922129594692</v>
      </c>
      <c r="C801" s="51">
        <f aca="true" t="shared" si="107" ref="C801:C816">C800+P800</f>
        <v>942.1050199596584</v>
      </c>
      <c r="D801" s="81" t="str">
        <f t="shared" si="101"/>
        <v>NO VALIDO</v>
      </c>
      <c r="K801" s="3">
        <v>3525</v>
      </c>
      <c r="L801" s="72" t="str">
        <f t="shared" si="102"/>
        <v>NO VALIDO</v>
      </c>
      <c r="M801" s="65">
        <f t="shared" si="103"/>
        <v>1774.1194814456212</v>
      </c>
      <c r="N801" s="65">
        <f t="shared" si="104"/>
        <v>2.1798249952695414</v>
      </c>
      <c r="O801" s="65">
        <f t="shared" si="105"/>
        <v>1776.2993064408906</v>
      </c>
      <c r="P801" s="72">
        <f t="shared" si="106"/>
        <v>0.35301460072209473</v>
      </c>
    </row>
    <row r="802" spans="1:16" ht="15" hidden="1" outlineLevel="1">
      <c r="A802" s="51">
        <f t="shared" si="99"/>
        <v>58.833333333333336</v>
      </c>
      <c r="B802" s="51">
        <f t="shared" si="100"/>
        <v>942.4041388735232</v>
      </c>
      <c r="C802" s="51">
        <f t="shared" si="107"/>
        <v>942.4580345603805</v>
      </c>
      <c r="D802" s="81" t="str">
        <f t="shared" si="101"/>
        <v>NO VALIDO</v>
      </c>
      <c r="K802" s="3">
        <v>3530</v>
      </c>
      <c r="L802" s="72" t="str">
        <f t="shared" si="102"/>
        <v>NO VALIDO</v>
      </c>
      <c r="M802" s="65">
        <f t="shared" si="103"/>
        <v>-1097.3826402779553</v>
      </c>
      <c r="N802" s="65">
        <f t="shared" si="104"/>
        <v>-1.3473921714336257</v>
      </c>
      <c r="O802" s="65">
        <f t="shared" si="105"/>
        <v>-1098.730032449389</v>
      </c>
      <c r="P802" s="72">
        <f t="shared" si="106"/>
        <v>0</v>
      </c>
    </row>
    <row r="803" spans="1:16" ht="15" hidden="1" outlineLevel="1">
      <c r="A803" s="51">
        <f t="shared" si="99"/>
        <v>58.916666666666664</v>
      </c>
      <c r="B803" s="51">
        <f t="shared" si="100"/>
        <v>942.6157654570903</v>
      </c>
      <c r="C803" s="51">
        <f t="shared" si="107"/>
        <v>942.4580345603805</v>
      </c>
      <c r="D803" s="81" t="str">
        <f t="shared" si="101"/>
        <v>NO VALIDO</v>
      </c>
      <c r="K803" s="3">
        <v>3535</v>
      </c>
      <c r="L803" s="72" t="str">
        <f t="shared" si="102"/>
        <v>NO VALIDO</v>
      </c>
      <c r="M803" s="65">
        <f t="shared" si="103"/>
        <v>3212.434419010708</v>
      </c>
      <c r="N803" s="65">
        <f t="shared" si="104"/>
        <v>3.943272417745902</v>
      </c>
      <c r="O803" s="65">
        <f t="shared" si="105"/>
        <v>3216.377691428454</v>
      </c>
      <c r="P803" s="72">
        <f t="shared" si="106"/>
        <v>0.639210003851258</v>
      </c>
    </row>
    <row r="804" spans="1:16" ht="15" hidden="1" outlineLevel="1">
      <c r="A804" s="51">
        <f t="shared" si="99"/>
        <v>59</v>
      </c>
      <c r="B804" s="51">
        <f t="shared" si="100"/>
        <v>942.827093554545</v>
      </c>
      <c r="C804" s="51">
        <f t="shared" si="107"/>
        <v>943.0972445642318</v>
      </c>
      <c r="D804" s="81" t="str">
        <f t="shared" si="101"/>
        <v>NO VALIDO</v>
      </c>
      <c r="K804" s="3">
        <v>3540</v>
      </c>
      <c r="L804" s="72" t="str">
        <f t="shared" si="102"/>
        <v>NO VALIDO</v>
      </c>
      <c r="M804" s="65">
        <f t="shared" si="103"/>
        <v>-5507.821350071301</v>
      </c>
      <c r="N804" s="65">
        <f t="shared" si="104"/>
        <v>-6.7537752421714</v>
      </c>
      <c r="O804" s="65">
        <f t="shared" si="105"/>
        <v>-5514.575125313472</v>
      </c>
      <c r="P804" s="72">
        <f t="shared" si="106"/>
        <v>0</v>
      </c>
    </row>
    <row r="805" spans="1:16" ht="15" hidden="1" outlineLevel="1">
      <c r="A805" s="51">
        <f t="shared" si="99"/>
        <v>59.083333333333336</v>
      </c>
      <c r="B805" s="51">
        <f t="shared" si="100"/>
        <v>943.0381240066936</v>
      </c>
      <c r="C805" s="51">
        <f t="shared" si="107"/>
        <v>943.0972445642318</v>
      </c>
      <c r="D805" s="81" t="str">
        <f t="shared" si="101"/>
        <v>NO VALIDO</v>
      </c>
      <c r="K805" s="3">
        <v>3545</v>
      </c>
      <c r="L805" s="72" t="str">
        <f t="shared" si="102"/>
        <v>NO VALIDO</v>
      </c>
      <c r="M805" s="65">
        <f t="shared" si="103"/>
        <v>-1205.6599065911573</v>
      </c>
      <c r="N805" s="65">
        <f t="shared" si="104"/>
        <v>-1.4780139384555468</v>
      </c>
      <c r="O805" s="65">
        <f t="shared" si="105"/>
        <v>-1207.137920529613</v>
      </c>
      <c r="P805" s="72">
        <f t="shared" si="106"/>
        <v>0</v>
      </c>
    </row>
    <row r="806" spans="1:16" ht="15" hidden="1" outlineLevel="1">
      <c r="A806" s="51">
        <f t="shared" si="99"/>
        <v>59.166666666666664</v>
      </c>
      <c r="B806" s="51">
        <f t="shared" si="100"/>
        <v>943.2488576507945</v>
      </c>
      <c r="C806" s="51">
        <f t="shared" si="107"/>
        <v>943.0972445642318</v>
      </c>
      <c r="D806" s="81" t="str">
        <f t="shared" si="101"/>
        <v>NO VALIDO</v>
      </c>
      <c r="K806" s="3">
        <v>3550</v>
      </c>
      <c r="L806" s="72" t="str">
        <f t="shared" si="102"/>
        <v>NO VALIDO</v>
      </c>
      <c r="M806" s="65">
        <f t="shared" si="103"/>
        <v>3092.6863161414403</v>
      </c>
      <c r="N806" s="65">
        <f t="shared" si="104"/>
        <v>3.7903271640686853</v>
      </c>
      <c r="O806" s="65">
        <f t="shared" si="105"/>
        <v>3096.4766433055092</v>
      </c>
      <c r="P806" s="72">
        <f t="shared" si="106"/>
        <v>0.6153813503828902</v>
      </c>
    </row>
    <row r="807" spans="1:16" ht="15" hidden="1" outlineLevel="1">
      <c r="A807" s="51">
        <f t="shared" si="99"/>
        <v>59.25</v>
      </c>
      <c r="B807" s="51">
        <f t="shared" si="100"/>
        <v>943.4592953205789</v>
      </c>
      <c r="C807" s="51">
        <f t="shared" si="107"/>
        <v>943.7126259146147</v>
      </c>
      <c r="D807" s="81" t="str">
        <f t="shared" si="101"/>
        <v>NO VALIDO</v>
      </c>
      <c r="K807" s="3">
        <v>3555</v>
      </c>
      <c r="L807" s="72" t="str">
        <f t="shared" si="102"/>
        <v>NO VALIDO</v>
      </c>
      <c r="M807" s="65">
        <f t="shared" si="103"/>
        <v>-5172.840672167263</v>
      </c>
      <c r="N807" s="65">
        <f t="shared" si="104"/>
        <v>-6.333264850894693</v>
      </c>
      <c r="O807" s="65">
        <f t="shared" si="105"/>
        <v>-5179.173937018158</v>
      </c>
      <c r="P807" s="72">
        <f t="shared" si="106"/>
        <v>0</v>
      </c>
    </row>
    <row r="808" spans="1:16" ht="15" hidden="1" outlineLevel="1">
      <c r="A808" s="51">
        <f t="shared" si="99"/>
        <v>59.333333333333336</v>
      </c>
      <c r="B808" s="51">
        <f t="shared" si="100"/>
        <v>943.6694378462696</v>
      </c>
      <c r="C808" s="51">
        <f t="shared" si="107"/>
        <v>943.7126259146147</v>
      </c>
      <c r="D808" s="81" t="str">
        <f t="shared" si="101"/>
        <v>NO VALIDO</v>
      </c>
      <c r="K808" s="3">
        <v>3560</v>
      </c>
      <c r="L808" s="72" t="str">
        <f t="shared" si="102"/>
        <v>NO VALIDO</v>
      </c>
      <c r="M808" s="65">
        <f t="shared" si="103"/>
        <v>-882.0998646184204</v>
      </c>
      <c r="N808" s="65">
        <f t="shared" si="104"/>
        <v>-1.0797017086275673</v>
      </c>
      <c r="O808" s="65">
        <f t="shared" si="105"/>
        <v>-883.179566327048</v>
      </c>
      <c r="P808" s="72">
        <f t="shared" si="106"/>
        <v>0</v>
      </c>
    </row>
    <row r="809" spans="1:16" ht="15" hidden="1" outlineLevel="1">
      <c r="A809" s="51">
        <f t="shared" si="99"/>
        <v>59.416666666666664</v>
      </c>
      <c r="B809" s="51">
        <f t="shared" si="100"/>
        <v>943.8792860546012</v>
      </c>
      <c r="C809" s="51">
        <f t="shared" si="107"/>
        <v>943.7126259146147</v>
      </c>
      <c r="D809" s="81" t="str">
        <f t="shared" si="101"/>
        <v>NO VALIDO</v>
      </c>
      <c r="K809" s="3">
        <v>3565</v>
      </c>
      <c r="L809" s="72" t="str">
        <f t="shared" si="102"/>
        <v>NO VALIDO</v>
      </c>
      <c r="M809" s="65">
        <f t="shared" si="103"/>
        <v>3404.8506897046473</v>
      </c>
      <c r="N809" s="65">
        <f t="shared" si="104"/>
        <v>4.166503499661189</v>
      </c>
      <c r="O809" s="65">
        <f t="shared" si="105"/>
        <v>3409.0171932043086</v>
      </c>
      <c r="P809" s="72">
        <f t="shared" si="106"/>
        <v>0.6774944058977604</v>
      </c>
    </row>
    <row r="810" spans="1:16" ht="15" hidden="1" outlineLevel="1">
      <c r="A810" s="51">
        <f t="shared" si="99"/>
        <v>59.5</v>
      </c>
      <c r="B810" s="51">
        <f t="shared" si="100"/>
        <v>944.0888407688393</v>
      </c>
      <c r="C810" s="51">
        <f t="shared" si="107"/>
        <v>944.3901203205124</v>
      </c>
      <c r="D810" s="81" t="str">
        <f t="shared" si="101"/>
        <v>NO VALIDO</v>
      </c>
      <c r="K810" s="3">
        <v>3570</v>
      </c>
      <c r="L810" s="72" t="str">
        <f t="shared" si="102"/>
        <v>NO VALIDO</v>
      </c>
      <c r="M810" s="65">
        <f t="shared" si="103"/>
        <v>-6161.845541969773</v>
      </c>
      <c r="N810" s="65">
        <f t="shared" si="104"/>
        <v>-7.531988791828326</v>
      </c>
      <c r="O810" s="65">
        <f t="shared" si="105"/>
        <v>-6169.3775307616015</v>
      </c>
      <c r="P810" s="72">
        <f t="shared" si="106"/>
        <v>0</v>
      </c>
    </row>
    <row r="811" spans="1:16" ht="15" hidden="1" outlineLevel="1">
      <c r="A811" s="51">
        <f t="shared" si="99"/>
        <v>59.583333333333336</v>
      </c>
      <c r="B811" s="51">
        <f t="shared" si="100"/>
        <v>944.2981028088002</v>
      </c>
      <c r="C811" s="51">
        <f t="shared" si="107"/>
        <v>944.3901203205124</v>
      </c>
      <c r="D811" s="81" t="str">
        <f t="shared" si="101"/>
        <v>NO VALIDO</v>
      </c>
      <c r="K811" s="3">
        <v>3575</v>
      </c>
      <c r="L811" s="72" t="str">
        <f t="shared" si="102"/>
        <v>NO VALIDO</v>
      </c>
      <c r="M811" s="65">
        <f t="shared" si="103"/>
        <v>-1882.4507312321996</v>
      </c>
      <c r="N811" s="65">
        <f t="shared" si="104"/>
        <v>-2.300437792806065</v>
      </c>
      <c r="O811" s="65">
        <f t="shared" si="105"/>
        <v>-1884.7511690250058</v>
      </c>
      <c r="P811" s="72">
        <f t="shared" si="106"/>
        <v>0</v>
      </c>
    </row>
    <row r="812" spans="1:16" ht="15" hidden="1" outlineLevel="1">
      <c r="A812" s="51">
        <f t="shared" si="99"/>
        <v>59.666666666666664</v>
      </c>
      <c r="B812" s="51">
        <f t="shared" si="100"/>
        <v>944.5070729908703</v>
      </c>
      <c r="C812" s="51">
        <f t="shared" si="107"/>
        <v>944.3901203205124</v>
      </c>
      <c r="D812" s="81" t="str">
        <f t="shared" si="101"/>
        <v>NO VALIDO</v>
      </c>
      <c r="K812" s="3">
        <v>3580</v>
      </c>
      <c r="L812" s="72" t="str">
        <f t="shared" si="102"/>
        <v>NO VALIDO</v>
      </c>
      <c r="M812" s="65">
        <f t="shared" si="103"/>
        <v>2393.1785312309507</v>
      </c>
      <c r="N812" s="65">
        <f t="shared" si="104"/>
        <v>2.9238167589454633</v>
      </c>
      <c r="O812" s="65">
        <f t="shared" si="105"/>
        <v>2396.1023479898963</v>
      </c>
      <c r="P812" s="72">
        <f t="shared" si="106"/>
        <v>0.47619177162194903</v>
      </c>
    </row>
    <row r="813" spans="1:16" ht="15" hidden="1" outlineLevel="1">
      <c r="A813" s="51">
        <f t="shared" si="99"/>
        <v>59.75</v>
      </c>
      <c r="B813" s="51">
        <f t="shared" si="100"/>
        <v>944.7157521280243</v>
      </c>
      <c r="C813" s="51">
        <f t="shared" si="107"/>
        <v>944.8663120921344</v>
      </c>
      <c r="D813" s="81" t="str">
        <f t="shared" si="101"/>
        <v>NO VALIDO</v>
      </c>
      <c r="K813" s="3">
        <v>3585</v>
      </c>
      <c r="L813" s="72" t="str">
        <f t="shared" si="102"/>
        <v>NO VALIDO</v>
      </c>
      <c r="M813" s="65">
        <f t="shared" si="103"/>
        <v>-3083.4781368935996</v>
      </c>
      <c r="N813" s="65">
        <f t="shared" si="104"/>
        <v>-3.763999102753246</v>
      </c>
      <c r="O813" s="65">
        <f t="shared" si="105"/>
        <v>-3087.2421359963528</v>
      </c>
      <c r="P813" s="72">
        <f t="shared" si="106"/>
        <v>0</v>
      </c>
    </row>
    <row r="814" spans="1:16" ht="15" hidden="1" outlineLevel="1">
      <c r="A814" s="51">
        <f t="shared" si="99"/>
        <v>59.833333333333336</v>
      </c>
      <c r="B814" s="51">
        <f t="shared" si="100"/>
        <v>944.9241410298451</v>
      </c>
      <c r="C814" s="51">
        <f t="shared" si="107"/>
        <v>944.8663120921344</v>
      </c>
      <c r="D814" s="81" t="str">
        <f t="shared" si="101"/>
        <v>NO VALIDO</v>
      </c>
      <c r="K814" s="3">
        <v>3590</v>
      </c>
      <c r="L814" s="72" t="str">
        <f t="shared" si="102"/>
        <v>NO VALIDO</v>
      </c>
      <c r="M814" s="65">
        <f t="shared" si="103"/>
        <v>1184.644532262085</v>
      </c>
      <c r="N814" s="65">
        <f t="shared" si="104"/>
        <v>1.4457234427680987</v>
      </c>
      <c r="O814" s="65">
        <f t="shared" si="105"/>
        <v>1186.090255704853</v>
      </c>
      <c r="P814" s="72">
        <f t="shared" si="106"/>
        <v>0.23571882087651377</v>
      </c>
    </row>
    <row r="815" spans="1:16" ht="15" hidden="1" outlineLevel="1">
      <c r="A815" s="51">
        <f t="shared" si="99"/>
        <v>59.916666666666664</v>
      </c>
      <c r="B815" s="51">
        <f t="shared" si="100"/>
        <v>945.1322405025427</v>
      </c>
      <c r="C815" s="51">
        <f t="shared" si="107"/>
        <v>945.1020309130109</v>
      </c>
      <c r="D815" s="81" t="str">
        <f t="shared" si="101"/>
        <v>NO VALIDO</v>
      </c>
      <c r="K815" s="3">
        <v>3595</v>
      </c>
      <c r="L815" s="72" t="str">
        <f t="shared" si="102"/>
        <v>NO VALIDO</v>
      </c>
      <c r="M815" s="65">
        <f t="shared" si="103"/>
        <v>619.1915726881274</v>
      </c>
      <c r="N815" s="65">
        <f t="shared" si="104"/>
        <v>0.755239738293767</v>
      </c>
      <c r="O815" s="65">
        <f t="shared" si="105"/>
        <v>619.9468124264212</v>
      </c>
      <c r="P815" s="72">
        <f t="shared" si="106"/>
        <v>0.12320574334747175</v>
      </c>
    </row>
    <row r="816" spans="1:16" ht="15" collapsed="1">
      <c r="A816" s="51">
        <f t="shared" si="99"/>
        <v>60</v>
      </c>
      <c r="B816" s="51">
        <f t="shared" si="100"/>
        <v>945.340051348972</v>
      </c>
      <c r="C816" s="51">
        <f t="shared" si="107"/>
        <v>945.2252366563584</v>
      </c>
      <c r="D816" s="81" t="str">
        <f t="shared" si="101"/>
        <v>NO VALIDO</v>
      </c>
      <c r="K816" s="3">
        <v>3600</v>
      </c>
      <c r="L816" s="72" t="str">
        <f t="shared" si="102"/>
        <v>NO VALIDO</v>
      </c>
      <c r="M816" s="65">
        <f t="shared" si="103"/>
        <v>2354.2614672470945</v>
      </c>
      <c r="N816" s="65">
        <f t="shared" si="104"/>
        <v>2.87036731533874</v>
      </c>
      <c r="O816" s="65">
        <f t="shared" si="105"/>
        <v>2357.131834562433</v>
      </c>
      <c r="P816" s="72">
        <f t="shared" si="106"/>
        <v>0.46844692806565913</v>
      </c>
    </row>
    <row r="817" spans="1:16" ht="15">
      <c r="A817" s="100"/>
      <c r="B817" s="100"/>
      <c r="C817" s="100"/>
      <c r="D817" s="81"/>
      <c r="L817" s="72"/>
      <c r="M817" s="65"/>
      <c r="N817" s="65"/>
      <c r="O817" s="65"/>
      <c r="P817" s="72"/>
    </row>
    <row r="818" ht="15.75">
      <c r="A818" s="4" t="s">
        <v>363</v>
      </c>
    </row>
    <row r="819" spans="1:5" ht="15.75">
      <c r="A819" s="4" t="s">
        <v>8</v>
      </c>
      <c r="C819" s="80" t="s">
        <v>48</v>
      </c>
      <c r="D819" s="89">
        <v>24</v>
      </c>
      <c r="E819" s="3" t="str">
        <f>VLOOKUP($D$819,MATERIALES!$A$4:$E$36,2)</f>
        <v>Placas de cartón-yeso</v>
      </c>
    </row>
    <row r="820" spans="1:7" ht="19.5">
      <c r="A820" s="2" t="s">
        <v>43</v>
      </c>
      <c r="B820" s="2" t="s">
        <v>29</v>
      </c>
      <c r="C820" s="60" t="s">
        <v>364</v>
      </c>
      <c r="D820" s="71" t="s">
        <v>44</v>
      </c>
      <c r="E820" s="2" t="s">
        <v>45</v>
      </c>
      <c r="F820" s="2" t="s">
        <v>18</v>
      </c>
      <c r="G820" s="60" t="s">
        <v>24</v>
      </c>
    </row>
    <row r="821" spans="1:9" ht="15">
      <c r="A821" s="91">
        <v>0.56</v>
      </c>
      <c r="B821" s="59">
        <f>C10/10000</f>
        <v>0.0043</v>
      </c>
      <c r="C821" s="57">
        <f>A821/B821</f>
        <v>130.2325581395349</v>
      </c>
      <c r="D821" s="63">
        <f>VLOOKUP($D$819,MATERIALES!$A$4:$E$36,4)</f>
        <v>0.18</v>
      </c>
      <c r="E821" s="91">
        <v>0.02</v>
      </c>
      <c r="F821" s="40">
        <f>VLOOKUP($D$819,MATERIALES!$A$4:$E$36,5)</f>
        <v>1700</v>
      </c>
      <c r="G821" s="40">
        <f>VLOOKUP($D$819,MATERIALES!$A$4:$E$36,3)</f>
        <v>900</v>
      </c>
      <c r="I821" s="66" t="s">
        <v>435</v>
      </c>
    </row>
    <row r="822" spans="1:4" s="52" customFormat="1" ht="15" hidden="1" outlineLevel="1">
      <c r="A822" s="82" t="s">
        <v>93</v>
      </c>
      <c r="B822" s="54" t="s">
        <v>365</v>
      </c>
      <c r="C822" s="53">
        <f>(D821*C821)/((40*(E38-140)/B5)^(1/0.77))</f>
        <v>0.01818626145502823</v>
      </c>
      <c r="D822" s="55" t="s">
        <v>366</v>
      </c>
    </row>
    <row r="823" spans="1:2" ht="15" hidden="1" outlineLevel="1">
      <c r="A823" s="80" t="s">
        <v>30</v>
      </c>
      <c r="B823" s="3">
        <f>((F821*G821)/(D13*E13))*E821*C821</f>
        <v>0.8460968745371057</v>
      </c>
    </row>
    <row r="824" spans="1:7" ht="15" hidden="1" outlineLevel="1">
      <c r="A824" s="3" t="s">
        <v>12</v>
      </c>
      <c r="B824" s="3">
        <f>D821/(E821*D13*E13)</f>
        <v>1.910828025477707E-06</v>
      </c>
      <c r="G824" s="72"/>
    </row>
    <row r="825" spans="1:7" ht="15" hidden="1" outlineLevel="1">
      <c r="A825" s="3" t="s">
        <v>10</v>
      </c>
      <c r="B825" s="3">
        <f>(1+B823/3)</f>
        <v>1.2820322915123685</v>
      </c>
      <c r="G825" s="72"/>
    </row>
    <row r="826" spans="1:7" ht="15" hidden="1" outlineLevel="1">
      <c r="A826" s="3" t="s">
        <v>11</v>
      </c>
      <c r="B826" s="3">
        <f>(EXP(B823/10)-1)</f>
        <v>0.08829220968681151</v>
      </c>
      <c r="G826" s="72"/>
    </row>
    <row r="827" spans="1:7" ht="15" hidden="1" outlineLevel="1">
      <c r="A827" s="79" t="s">
        <v>46</v>
      </c>
      <c r="C827" s="83" t="s">
        <v>35</v>
      </c>
      <c r="G827" s="72"/>
    </row>
    <row r="828" ht="15" collapsed="1">
      <c r="G828" s="72"/>
    </row>
    <row r="829" spans="1:14" s="80" customFormat="1" ht="19.5">
      <c r="A829" s="2" t="s">
        <v>7</v>
      </c>
      <c r="B829" s="71" t="s">
        <v>39</v>
      </c>
      <c r="C829" s="71" t="s">
        <v>40</v>
      </c>
      <c r="K829" s="2" t="s">
        <v>6</v>
      </c>
      <c r="L829" s="71" t="s">
        <v>40</v>
      </c>
      <c r="M829" s="2" t="s">
        <v>47</v>
      </c>
      <c r="N829" s="2" t="s">
        <v>41</v>
      </c>
    </row>
    <row r="830" spans="1:14" ht="15">
      <c r="A830" s="60">
        <f aca="true" t="shared" si="108" ref="A830:A893">K830/60</f>
        <v>0</v>
      </c>
      <c r="B830" s="51">
        <f aca="true" t="shared" si="109" ref="B830:B893">20+345*(LOG(8*A830+1))</f>
        <v>20</v>
      </c>
      <c r="C830" s="51">
        <v>20</v>
      </c>
      <c r="D830" s="81" t="str">
        <f aca="true" t="shared" si="110" ref="D830:D893">IF(C830&lt;$E$38,"VALIDO","NO VALIDO")</f>
        <v>VALIDO</v>
      </c>
      <c r="K830" s="3">
        <v>0</v>
      </c>
      <c r="L830" s="84">
        <f aca="true" t="shared" si="111" ref="L830:L893">IF(C830&lt;$E$38,C830,"NO VALIDO")</f>
        <v>20</v>
      </c>
      <c r="M830" s="72">
        <f>(($B$824*$C$821*(B830-C830)*30)/$B$825)-($B$826*0)</f>
        <v>0</v>
      </c>
      <c r="N830" s="72">
        <f aca="true" t="shared" si="112" ref="N830:N893">IF(M830&gt;0,M830,0)</f>
        <v>0</v>
      </c>
    </row>
    <row r="831" spans="1:14" ht="15" hidden="1" outlineLevel="1">
      <c r="A831" s="60">
        <f t="shared" si="108"/>
        <v>0.5</v>
      </c>
      <c r="B831" s="51">
        <f t="shared" si="109"/>
        <v>261.1446514959265</v>
      </c>
      <c r="C831" s="51">
        <f aca="true" t="shared" si="113" ref="C831:C894">C830+N830</f>
        <v>20</v>
      </c>
      <c r="D831" s="81" t="str">
        <f t="shared" si="110"/>
        <v>VALIDO</v>
      </c>
      <c r="K831" s="3">
        <v>30</v>
      </c>
      <c r="L831" s="84">
        <f t="shared" si="111"/>
        <v>20</v>
      </c>
      <c r="M831" s="72">
        <f aca="true" t="shared" si="114" ref="M831:M894">(($B$824*$C$821*(B831-C831)*30)/$B$825)-($B$826*(B831-B830))</f>
        <v>-19.88695491631494</v>
      </c>
      <c r="N831" s="72">
        <f t="shared" si="112"/>
        <v>0</v>
      </c>
    </row>
    <row r="832" spans="1:14" ht="15" hidden="1" outlineLevel="1">
      <c r="A832" s="60">
        <f t="shared" si="108"/>
        <v>1</v>
      </c>
      <c r="B832" s="51">
        <f t="shared" si="109"/>
        <v>349.2136657565671</v>
      </c>
      <c r="C832" s="51">
        <f t="shared" si="113"/>
        <v>20</v>
      </c>
      <c r="D832" s="81" t="str">
        <f t="shared" si="110"/>
        <v>VALIDO</v>
      </c>
      <c r="K832" s="3">
        <v>60</v>
      </c>
      <c r="L832" s="84">
        <f t="shared" si="111"/>
        <v>20</v>
      </c>
      <c r="M832" s="72">
        <f t="shared" si="114"/>
        <v>-5.858723095948767</v>
      </c>
      <c r="N832" s="72">
        <f t="shared" si="112"/>
        <v>0</v>
      </c>
    </row>
    <row r="833" spans="1:14" ht="15" hidden="1" outlineLevel="1">
      <c r="A833" s="60">
        <f t="shared" si="108"/>
        <v>1.5</v>
      </c>
      <c r="B833" s="51">
        <f t="shared" si="109"/>
        <v>404.31045654585864</v>
      </c>
      <c r="C833" s="51">
        <f t="shared" si="113"/>
        <v>20</v>
      </c>
      <c r="D833" s="81" t="str">
        <f t="shared" si="110"/>
        <v>VALIDO</v>
      </c>
      <c r="K833" s="3">
        <v>90</v>
      </c>
      <c r="L833" s="84">
        <f t="shared" si="111"/>
        <v>20</v>
      </c>
      <c r="M833" s="72">
        <f t="shared" si="114"/>
        <v>-2.6266916966099454</v>
      </c>
      <c r="N833" s="72">
        <f t="shared" si="112"/>
        <v>0</v>
      </c>
    </row>
    <row r="834" spans="1:14" ht="15" hidden="1" outlineLevel="1">
      <c r="A834" s="60">
        <f t="shared" si="108"/>
        <v>2</v>
      </c>
      <c r="B834" s="51">
        <f t="shared" si="109"/>
        <v>444.50487787550446</v>
      </c>
      <c r="C834" s="51">
        <f t="shared" si="113"/>
        <v>20</v>
      </c>
      <c r="D834" s="81" t="str">
        <f t="shared" si="110"/>
        <v>VALIDO</v>
      </c>
      <c r="K834" s="3">
        <v>120</v>
      </c>
      <c r="L834" s="84">
        <f t="shared" si="111"/>
        <v>20</v>
      </c>
      <c r="M834" s="72">
        <f t="shared" si="114"/>
        <v>-1.0768674657716004</v>
      </c>
      <c r="N834" s="72">
        <f t="shared" si="112"/>
        <v>0</v>
      </c>
    </row>
    <row r="835" spans="1:14" ht="15" hidden="1" outlineLevel="1">
      <c r="A835" s="60">
        <f t="shared" si="108"/>
        <v>2.5</v>
      </c>
      <c r="B835" s="51">
        <f t="shared" si="109"/>
        <v>476.16565668320214</v>
      </c>
      <c r="C835" s="51">
        <f t="shared" si="113"/>
        <v>20</v>
      </c>
      <c r="D835" s="81" t="str">
        <f t="shared" si="110"/>
        <v>VALIDO</v>
      </c>
      <c r="K835" s="3">
        <v>150</v>
      </c>
      <c r="L835" s="84">
        <f t="shared" si="111"/>
        <v>20</v>
      </c>
      <c r="M835" s="72">
        <f t="shared" si="114"/>
        <v>-0.13904551742788707</v>
      </c>
      <c r="N835" s="72">
        <f t="shared" si="112"/>
        <v>0</v>
      </c>
    </row>
    <row r="836" spans="1:14" ht="15" hidden="1" outlineLevel="1">
      <c r="A836" s="60">
        <f t="shared" si="108"/>
        <v>3</v>
      </c>
      <c r="B836" s="51">
        <f t="shared" si="109"/>
        <v>502.289302991853</v>
      </c>
      <c r="C836" s="51">
        <f t="shared" si="113"/>
        <v>20</v>
      </c>
      <c r="D836" s="81" t="str">
        <f t="shared" si="110"/>
        <v>VALIDO</v>
      </c>
      <c r="K836" s="3">
        <v>180</v>
      </c>
      <c r="L836" s="84">
        <f t="shared" si="111"/>
        <v>20</v>
      </c>
      <c r="M836" s="72">
        <f t="shared" si="114"/>
        <v>0.5019639791654744</v>
      </c>
      <c r="N836" s="72">
        <f t="shared" si="112"/>
        <v>0.5019639791654744</v>
      </c>
    </row>
    <row r="837" spans="1:14" ht="15" hidden="1" outlineLevel="1">
      <c r="A837" s="60">
        <f t="shared" si="108"/>
        <v>3.5</v>
      </c>
      <c r="B837" s="51">
        <f t="shared" si="109"/>
        <v>524.5273092751398</v>
      </c>
      <c r="C837" s="51">
        <f t="shared" si="113"/>
        <v>20.501963979165474</v>
      </c>
      <c r="D837" s="81" t="str">
        <f t="shared" si="110"/>
        <v>VALIDO</v>
      </c>
      <c r="K837" s="3">
        <v>210</v>
      </c>
      <c r="L837" s="84">
        <f t="shared" si="111"/>
        <v>20.501963979165474</v>
      </c>
      <c r="M837" s="72">
        <f t="shared" si="114"/>
        <v>0.9716095569204011</v>
      </c>
      <c r="N837" s="72">
        <f t="shared" si="112"/>
        <v>0.9716095569204011</v>
      </c>
    </row>
    <row r="838" spans="1:14" ht="15" hidden="1" outlineLevel="1">
      <c r="A838" s="60">
        <f t="shared" si="108"/>
        <v>4</v>
      </c>
      <c r="B838" s="51">
        <f t="shared" si="109"/>
        <v>543.8873092578712</v>
      </c>
      <c r="C838" s="51">
        <f t="shared" si="113"/>
        <v>21.473573536085876</v>
      </c>
      <c r="D838" s="81" t="str">
        <f t="shared" si="110"/>
        <v>VALIDO</v>
      </c>
      <c r="K838" s="3">
        <v>240</v>
      </c>
      <c r="L838" s="84">
        <f t="shared" si="111"/>
        <v>21.473573536085876</v>
      </c>
      <c r="M838" s="72">
        <f t="shared" si="114"/>
        <v>1.3327948012344635</v>
      </c>
      <c r="N838" s="72">
        <f t="shared" si="112"/>
        <v>1.3327948012344635</v>
      </c>
    </row>
    <row r="839" spans="1:14" ht="15" hidden="1" outlineLevel="1">
      <c r="A839" s="60">
        <f t="shared" si="108"/>
        <v>4.5</v>
      </c>
      <c r="B839" s="51">
        <f t="shared" si="109"/>
        <v>561.0295948031132</v>
      </c>
      <c r="C839" s="51">
        <f t="shared" si="113"/>
        <v>22.80636833732034</v>
      </c>
      <c r="D839" s="81" t="str">
        <f t="shared" si="110"/>
        <v>VALIDO</v>
      </c>
      <c r="K839" s="3">
        <v>270</v>
      </c>
      <c r="L839" s="84">
        <f t="shared" si="111"/>
        <v>22.80636833732034</v>
      </c>
      <c r="M839" s="72">
        <f t="shared" si="114"/>
        <v>1.620663908507948</v>
      </c>
      <c r="N839" s="72">
        <f t="shared" si="112"/>
        <v>1.620663908507948</v>
      </c>
    </row>
    <row r="840" spans="1:14" ht="15" hidden="1" outlineLevel="1">
      <c r="A840" s="60">
        <f t="shared" si="108"/>
        <v>5</v>
      </c>
      <c r="B840" s="51">
        <f t="shared" si="109"/>
        <v>576.4104305683087</v>
      </c>
      <c r="C840" s="51">
        <f t="shared" si="113"/>
        <v>24.427032245828286</v>
      </c>
      <c r="D840" s="81" t="str">
        <f t="shared" si="110"/>
        <v>VALIDO</v>
      </c>
      <c r="K840" s="3">
        <v>300</v>
      </c>
      <c r="L840" s="84">
        <f t="shared" si="111"/>
        <v>24.427032245828286</v>
      </c>
      <c r="M840" s="72">
        <f t="shared" si="114"/>
        <v>1.85631475892635</v>
      </c>
      <c r="N840" s="72">
        <f t="shared" si="112"/>
        <v>1.85631475892635</v>
      </c>
    </row>
    <row r="841" spans="1:14" ht="15" hidden="1" outlineLevel="1">
      <c r="A841" s="60">
        <f t="shared" si="108"/>
        <v>5.5</v>
      </c>
      <c r="B841" s="51">
        <f t="shared" si="109"/>
        <v>590.3583172524936</v>
      </c>
      <c r="C841" s="51">
        <f t="shared" si="113"/>
        <v>26.283347004754635</v>
      </c>
      <c r="D841" s="81" t="str">
        <f t="shared" si="110"/>
        <v>VALIDO</v>
      </c>
      <c r="K841" s="3">
        <v>330</v>
      </c>
      <c r="L841" s="84">
        <f t="shared" si="111"/>
        <v>26.283347004754635</v>
      </c>
      <c r="M841" s="72">
        <f t="shared" si="114"/>
        <v>2.0532449262932757</v>
      </c>
      <c r="N841" s="72">
        <f t="shared" si="112"/>
        <v>2.0532449262932757</v>
      </c>
    </row>
    <row r="842" spans="1:14" ht="15" hidden="1" outlineLevel="1">
      <c r="A842" s="60">
        <f t="shared" si="108"/>
        <v>6</v>
      </c>
      <c r="B842" s="51">
        <f t="shared" si="109"/>
        <v>603.1176476098371</v>
      </c>
      <c r="C842" s="51">
        <f t="shared" si="113"/>
        <v>28.33659193104791</v>
      </c>
      <c r="D842" s="81" t="str">
        <f t="shared" si="110"/>
        <v>VALIDO</v>
      </c>
      <c r="K842" s="3">
        <v>360</v>
      </c>
      <c r="L842" s="84">
        <f t="shared" si="111"/>
        <v>28.33659193104791</v>
      </c>
      <c r="M842" s="72">
        <f t="shared" si="114"/>
        <v>2.2205291197539117</v>
      </c>
      <c r="N842" s="72">
        <f t="shared" si="112"/>
        <v>2.2205291197539117</v>
      </c>
    </row>
    <row r="843" spans="1:14" ht="15" hidden="1" outlineLevel="1">
      <c r="A843" s="60">
        <f t="shared" si="108"/>
        <v>6.5</v>
      </c>
      <c r="B843" s="51">
        <f t="shared" si="109"/>
        <v>614.8751750122722</v>
      </c>
      <c r="C843" s="51">
        <f t="shared" si="113"/>
        <v>30.557121050801822</v>
      </c>
      <c r="D843" s="81" t="str">
        <f t="shared" si="110"/>
        <v>VALIDO</v>
      </c>
      <c r="K843" s="3">
        <v>390</v>
      </c>
      <c r="L843" s="84">
        <f t="shared" si="111"/>
        <v>30.557121050801822</v>
      </c>
      <c r="M843" s="72">
        <f t="shared" si="114"/>
        <v>2.364516589502137</v>
      </c>
      <c r="N843" s="72">
        <f t="shared" si="112"/>
        <v>2.364516589502137</v>
      </c>
    </row>
    <row r="844" spans="1:14" ht="15" hidden="1" outlineLevel="1">
      <c r="A844" s="60">
        <f t="shared" si="108"/>
        <v>7</v>
      </c>
      <c r="B844" s="51">
        <f t="shared" si="109"/>
        <v>625.7768252070096</v>
      </c>
      <c r="C844" s="51">
        <f t="shared" si="113"/>
        <v>32.921637640303956</v>
      </c>
      <c r="D844" s="81" t="str">
        <f t="shared" si="110"/>
        <v>VALIDO</v>
      </c>
      <c r="K844" s="3">
        <v>420</v>
      </c>
      <c r="L844" s="84">
        <f t="shared" si="111"/>
        <v>32.921637640303956</v>
      </c>
      <c r="M844" s="72">
        <f t="shared" si="114"/>
        <v>2.48979751702221</v>
      </c>
      <c r="N844" s="72">
        <f t="shared" si="112"/>
        <v>2.48979751702221</v>
      </c>
    </row>
    <row r="845" spans="1:14" ht="15" hidden="1" outlineLevel="1">
      <c r="A845" s="60">
        <f t="shared" si="108"/>
        <v>7.5</v>
      </c>
      <c r="B845" s="51">
        <f t="shared" si="109"/>
        <v>635.9387930787146</v>
      </c>
      <c r="C845" s="51">
        <f t="shared" si="113"/>
        <v>35.41143515732617</v>
      </c>
      <c r="D845" s="81" t="str">
        <f t="shared" si="110"/>
        <v>VALIDO</v>
      </c>
      <c r="K845" s="3">
        <v>450</v>
      </c>
      <c r="L845" s="84">
        <f t="shared" si="111"/>
        <v>35.41143515732617</v>
      </c>
      <c r="M845" s="72">
        <f t="shared" si="114"/>
        <v>2.5997824670329135</v>
      </c>
      <c r="N845" s="72">
        <f t="shared" si="112"/>
        <v>2.5997824670329135</v>
      </c>
    </row>
    <row r="846" spans="1:14" ht="15" hidden="1" outlineLevel="1">
      <c r="A846" s="60">
        <f t="shared" si="108"/>
        <v>8</v>
      </c>
      <c r="B846" s="51">
        <f t="shared" si="109"/>
        <v>645.4551080417851</v>
      </c>
      <c r="C846" s="51">
        <f t="shared" si="113"/>
        <v>38.011217624359084</v>
      </c>
      <c r="D846" s="81" t="str">
        <f t="shared" si="110"/>
        <v>VALIDO</v>
      </c>
      <c r="K846" s="3">
        <v>480</v>
      </c>
      <c r="L846" s="84">
        <f t="shared" si="111"/>
        <v>38.011217624359084</v>
      </c>
      <c r="M846" s="72">
        <f t="shared" si="114"/>
        <v>2.697065104081894</v>
      </c>
      <c r="N846" s="72">
        <f t="shared" si="112"/>
        <v>2.697065104081894</v>
      </c>
    </row>
    <row r="847" spans="1:14" ht="15" hidden="1" outlineLevel="1">
      <c r="A847" s="60">
        <f t="shared" si="108"/>
        <v>8.5</v>
      </c>
      <c r="B847" s="51">
        <f t="shared" si="109"/>
        <v>654.402936304353</v>
      </c>
      <c r="C847" s="51">
        <f t="shared" si="113"/>
        <v>40.70828272844098</v>
      </c>
      <c r="D847" s="81" t="str">
        <f t="shared" si="110"/>
        <v>VALIDO</v>
      </c>
      <c r="K847" s="3">
        <v>510</v>
      </c>
      <c r="L847" s="84">
        <f t="shared" si="111"/>
        <v>40.70828272844098</v>
      </c>
      <c r="M847" s="72">
        <f t="shared" si="114"/>
        <v>2.7836576424030084</v>
      </c>
      <c r="N847" s="72">
        <f t="shared" si="112"/>
        <v>2.7836576424030084</v>
      </c>
    </row>
    <row r="848" spans="1:14" ht="15" hidden="1" outlineLevel="1">
      <c r="A848" s="60">
        <f t="shared" si="108"/>
        <v>9</v>
      </c>
      <c r="B848" s="51">
        <f t="shared" si="109"/>
        <v>662.8463867415572</v>
      </c>
      <c r="C848" s="51">
        <f t="shared" si="113"/>
        <v>43.491940370843984</v>
      </c>
      <c r="D848" s="81" t="str">
        <f t="shared" si="110"/>
        <v>VALIDO</v>
      </c>
      <c r="K848" s="3">
        <v>540</v>
      </c>
      <c r="L848" s="84">
        <f t="shared" si="111"/>
        <v>43.491940370843984</v>
      </c>
      <c r="M848" s="72">
        <f t="shared" si="114"/>
        <v>2.861148513926479</v>
      </c>
      <c r="N848" s="72">
        <f t="shared" si="112"/>
        <v>2.861148513926479</v>
      </c>
    </row>
    <row r="849" spans="1:14" ht="15" hidden="1" outlineLevel="1">
      <c r="A849" s="60">
        <f t="shared" si="108"/>
        <v>9.5</v>
      </c>
      <c r="B849" s="51">
        <f t="shared" si="109"/>
        <v>670.8393001845062</v>
      </c>
      <c r="C849" s="51">
        <f t="shared" si="113"/>
        <v>46.353088884770465</v>
      </c>
      <c r="D849" s="81" t="str">
        <f t="shared" si="110"/>
        <v>VALIDO</v>
      </c>
      <c r="K849" s="3">
        <v>570</v>
      </c>
      <c r="L849" s="84">
        <f t="shared" si="111"/>
        <v>46.353088884770465</v>
      </c>
      <c r="M849" s="72">
        <f t="shared" si="114"/>
        <v>2.9308108351862883</v>
      </c>
      <c r="N849" s="72">
        <f t="shared" si="112"/>
        <v>2.9308108351862883</v>
      </c>
    </row>
    <row r="850" spans="1:14" ht="15" hidden="1" outlineLevel="1">
      <c r="A850" s="60">
        <f t="shared" si="108"/>
        <v>10</v>
      </c>
      <c r="B850" s="51">
        <f t="shared" si="109"/>
        <v>678.4273315131342</v>
      </c>
      <c r="C850" s="51">
        <f t="shared" si="113"/>
        <v>49.28389971995675</v>
      </c>
      <c r="D850" s="81" t="str">
        <f t="shared" si="110"/>
        <v>VALIDO</v>
      </c>
      <c r="K850" s="3">
        <v>600</v>
      </c>
      <c r="L850" s="84">
        <f t="shared" si="111"/>
        <v>49.28389971995675</v>
      </c>
      <c r="M850" s="72">
        <f t="shared" si="114"/>
        <v>2.993678807871345</v>
      </c>
      <c r="N850" s="72">
        <f t="shared" si="112"/>
        <v>2.993678807871345</v>
      </c>
    </row>
    <row r="851" spans="1:14" ht="15" hidden="1" outlineLevel="1">
      <c r="A851" s="60">
        <f t="shared" si="108"/>
        <v>10.5</v>
      </c>
      <c r="B851" s="51">
        <f t="shared" si="109"/>
        <v>685.649529371431</v>
      </c>
      <c r="C851" s="51">
        <f t="shared" si="113"/>
        <v>52.2775785278281</v>
      </c>
      <c r="D851" s="81" t="str">
        <f t="shared" si="110"/>
        <v>VALIDO</v>
      </c>
      <c r="K851" s="3">
        <v>630</v>
      </c>
      <c r="L851" s="84">
        <f t="shared" si="111"/>
        <v>52.2775785278281</v>
      </c>
      <c r="M851" s="72">
        <f t="shared" si="114"/>
        <v>3.0506026651457154</v>
      </c>
      <c r="N851" s="72">
        <f t="shared" si="112"/>
        <v>3.0506026651457154</v>
      </c>
    </row>
    <row r="852" spans="1:14" ht="15" hidden="1" outlineLevel="1">
      <c r="A852" s="60">
        <f t="shared" si="108"/>
        <v>11</v>
      </c>
      <c r="B852" s="51">
        <f t="shared" si="109"/>
        <v>692.5395522924949</v>
      </c>
      <c r="C852" s="51">
        <f t="shared" si="113"/>
        <v>55.328181192973815</v>
      </c>
      <c r="D852" s="81" t="str">
        <f t="shared" si="110"/>
        <v>VALIDO</v>
      </c>
      <c r="K852" s="3">
        <v>660</v>
      </c>
      <c r="L852" s="84">
        <f t="shared" si="111"/>
        <v>55.328181192973815</v>
      </c>
      <c r="M852" s="72">
        <f t="shared" si="114"/>
        <v>3.1022889268867084</v>
      </c>
      <c r="N852" s="72">
        <f t="shared" si="112"/>
        <v>3.1022889268867084</v>
      </c>
    </row>
    <row r="853" spans="1:14" ht="15" hidden="1" outlineLevel="1">
      <c r="A853" s="60">
        <f t="shared" si="108"/>
        <v>11.5</v>
      </c>
      <c r="B853" s="51">
        <f t="shared" si="109"/>
        <v>699.1266172511076</v>
      </c>
      <c r="C853" s="51">
        <f t="shared" si="113"/>
        <v>58.43047011986052</v>
      </c>
      <c r="D853" s="81" t="str">
        <f t="shared" si="110"/>
        <v>VALIDO</v>
      </c>
      <c r="K853" s="3">
        <v>690</v>
      </c>
      <c r="L853" s="84">
        <f t="shared" si="111"/>
        <v>58.43047011986052</v>
      </c>
      <c r="M853" s="72">
        <f t="shared" si="114"/>
        <v>3.149330384758528</v>
      </c>
      <c r="N853" s="72">
        <f t="shared" si="112"/>
        <v>3.149330384758528</v>
      </c>
    </row>
    <row r="854" spans="1:14" ht="15" hidden="1" outlineLevel="1">
      <c r="A854" s="60">
        <f t="shared" si="108"/>
        <v>12</v>
      </c>
      <c r="B854" s="51">
        <f t="shared" si="109"/>
        <v>705.4362483218545</v>
      </c>
      <c r="C854" s="51">
        <f t="shared" si="113"/>
        <v>61.57980050461905</v>
      </c>
      <c r="D854" s="81" t="str">
        <f t="shared" si="110"/>
        <v>VALIDO</v>
      </c>
      <c r="K854" s="3">
        <v>720</v>
      </c>
      <c r="L854" s="84">
        <f t="shared" si="111"/>
        <v>61.57980050461905</v>
      </c>
      <c r="M854" s="72">
        <f t="shared" si="114"/>
        <v>3.1922287732037455</v>
      </c>
      <c r="N854" s="72">
        <f t="shared" si="112"/>
        <v>3.1922287732037455</v>
      </c>
    </row>
    <row r="855" spans="1:14" ht="15" hidden="1" outlineLevel="1">
      <c r="A855" s="60">
        <f t="shared" si="108"/>
        <v>12.5</v>
      </c>
      <c r="B855" s="51">
        <f t="shared" si="109"/>
        <v>711.4908739550117</v>
      </c>
      <c r="C855" s="51">
        <f t="shared" si="113"/>
        <v>64.7720292778228</v>
      </c>
      <c r="D855" s="81" t="str">
        <f t="shared" si="110"/>
        <v>VALIDO</v>
      </c>
      <c r="K855" s="3">
        <v>750</v>
      </c>
      <c r="L855" s="84">
        <f t="shared" si="111"/>
        <v>64.7720292778228</v>
      </c>
      <c r="M855" s="72">
        <f t="shared" si="114"/>
        <v>3.231412143632806</v>
      </c>
      <c r="N855" s="72">
        <f t="shared" si="112"/>
        <v>3.231412143632806</v>
      </c>
    </row>
    <row r="856" spans="1:14" ht="15" hidden="1" outlineLevel="1">
      <c r="A856" s="60">
        <f t="shared" si="108"/>
        <v>13</v>
      </c>
      <c r="B856" s="51">
        <f t="shared" si="109"/>
        <v>717.3103081791287</v>
      </c>
      <c r="C856" s="51">
        <f t="shared" si="113"/>
        <v>68.0034414214556</v>
      </c>
      <c r="D856" s="81" t="str">
        <f t="shared" si="110"/>
        <v>VALIDO</v>
      </c>
      <c r="K856" s="3">
        <v>780</v>
      </c>
      <c r="L856" s="84">
        <f t="shared" si="111"/>
        <v>68.0034414214556</v>
      </c>
      <c r="M856" s="72">
        <f t="shared" si="114"/>
        <v>3.267248344015571</v>
      </c>
      <c r="N856" s="72">
        <f t="shared" si="112"/>
        <v>3.267248344015571</v>
      </c>
    </row>
    <row r="857" spans="1:14" ht="15" hidden="1" outlineLevel="1">
      <c r="A857" s="60">
        <f t="shared" si="108"/>
        <v>13.5</v>
      </c>
      <c r="B857" s="51">
        <f t="shared" si="109"/>
        <v>722.9121417895152</v>
      </c>
      <c r="C857" s="51">
        <f t="shared" si="113"/>
        <v>71.27068976547118</v>
      </c>
      <c r="D857" s="81" t="str">
        <f t="shared" si="110"/>
        <v>VALIDO</v>
      </c>
      <c r="K857" s="3">
        <v>810</v>
      </c>
      <c r="L857" s="84">
        <f t="shared" si="111"/>
        <v>71.27068976547118</v>
      </c>
      <c r="M857" s="72">
        <f t="shared" si="114"/>
        <v>3.300055594980793</v>
      </c>
      <c r="N857" s="72">
        <f t="shared" si="112"/>
        <v>3.300055594980793</v>
      </c>
    </row>
    <row r="858" spans="1:14" ht="15" hidden="1" outlineLevel="1">
      <c r="A858" s="60">
        <f t="shared" si="108"/>
        <v>14</v>
      </c>
      <c r="B858" s="51">
        <f t="shared" si="109"/>
        <v>728.3120630017797</v>
      </c>
      <c r="C858" s="51">
        <f t="shared" si="113"/>
        <v>74.57074536045197</v>
      </c>
      <c r="D858" s="81" t="str">
        <f t="shared" si="110"/>
        <v>VALIDO</v>
      </c>
      <c r="K858" s="3">
        <v>840</v>
      </c>
      <c r="L858" s="84">
        <f t="shared" si="111"/>
        <v>74.57074536045197</v>
      </c>
      <c r="M858" s="72">
        <f t="shared" si="114"/>
        <v>3.3301108737309457</v>
      </c>
      <c r="N858" s="72">
        <f t="shared" si="112"/>
        <v>3.3301108737309457</v>
      </c>
    </row>
    <row r="859" spans="1:14" ht="15" hidden="1" outlineLevel="1">
      <c r="A859" s="60">
        <f t="shared" si="108"/>
        <v>14.5</v>
      </c>
      <c r="B859" s="51">
        <f t="shared" si="109"/>
        <v>733.5241223024258</v>
      </c>
      <c r="C859" s="51">
        <f t="shared" si="113"/>
        <v>77.90085623418291</v>
      </c>
      <c r="D859" s="81" t="str">
        <f t="shared" si="110"/>
        <v>VALIDO</v>
      </c>
      <c r="K859" s="3">
        <v>870</v>
      </c>
      <c r="L859" s="84">
        <f t="shared" si="111"/>
        <v>77.90085623418291</v>
      </c>
      <c r="M859" s="72">
        <f t="shared" si="114"/>
        <v>3.357656623461225</v>
      </c>
      <c r="N859" s="72">
        <f t="shared" si="112"/>
        <v>3.357656623461225</v>
      </c>
    </row>
    <row r="860" spans="1:14" ht="15" collapsed="1">
      <c r="A860" s="60">
        <f t="shared" si="108"/>
        <v>15</v>
      </c>
      <c r="B860" s="51">
        <f t="shared" si="109"/>
        <v>738.5609527591754</v>
      </c>
      <c r="C860" s="51">
        <f t="shared" si="113"/>
        <v>81.25851285764413</v>
      </c>
      <c r="D860" s="81" t="str">
        <f t="shared" si="110"/>
        <v>VALIDO</v>
      </c>
      <c r="K860" s="3">
        <v>900</v>
      </c>
      <c r="L860" s="84">
        <f t="shared" si="111"/>
        <v>81.25851285764413</v>
      </c>
      <c r="M860" s="72">
        <f t="shared" si="114"/>
        <v>3.3829061699341585</v>
      </c>
      <c r="N860" s="72">
        <f t="shared" si="112"/>
        <v>3.3829061699341585</v>
      </c>
    </row>
    <row r="861" spans="1:14" ht="15" hidden="1" outlineLevel="1">
      <c r="A861" s="60">
        <f t="shared" si="108"/>
        <v>15.5</v>
      </c>
      <c r="B861" s="51">
        <f t="shared" si="109"/>
        <v>743.4339544877794</v>
      </c>
      <c r="C861" s="51">
        <f t="shared" si="113"/>
        <v>84.6414190275783</v>
      </c>
      <c r="D861" s="81" t="str">
        <f t="shared" si="110"/>
        <v>VALIDO</v>
      </c>
      <c r="K861" s="3">
        <v>930</v>
      </c>
      <c r="L861" s="84">
        <f t="shared" si="111"/>
        <v>84.6414190275783</v>
      </c>
      <c r="M861" s="72">
        <f t="shared" si="114"/>
        <v>3.406048129931399</v>
      </c>
      <c r="N861" s="72">
        <f t="shared" si="112"/>
        <v>3.406048129931399</v>
      </c>
    </row>
    <row r="862" spans="1:14" ht="15" hidden="1" outlineLevel="1">
      <c r="A862" s="60">
        <f t="shared" si="108"/>
        <v>16</v>
      </c>
      <c r="B862" s="51">
        <f t="shared" si="109"/>
        <v>748.1534500532408</v>
      </c>
      <c r="C862" s="51">
        <f t="shared" si="113"/>
        <v>88.04746715750969</v>
      </c>
      <c r="D862" s="81" t="str">
        <f t="shared" si="110"/>
        <v>VALIDO</v>
      </c>
      <c r="K862" s="3">
        <v>960</v>
      </c>
      <c r="L862" s="84">
        <f t="shared" si="111"/>
        <v>88.04746715750969</v>
      </c>
      <c r="M862" s="72">
        <f t="shared" si="114"/>
        <v>3.427250026340583</v>
      </c>
      <c r="N862" s="72">
        <f t="shared" si="112"/>
        <v>3.427250026340583</v>
      </c>
    </row>
    <row r="863" spans="1:14" ht="15" hidden="1" outlineLevel="1">
      <c r="A863" s="60">
        <f t="shared" si="108"/>
        <v>16.5</v>
      </c>
      <c r="B863" s="51">
        <f t="shared" si="109"/>
        <v>752.7288161336446</v>
      </c>
      <c r="C863" s="51">
        <f t="shared" si="113"/>
        <v>91.47471718385027</v>
      </c>
      <c r="D863" s="81" t="str">
        <f t="shared" si="110"/>
        <v>VALIDO</v>
      </c>
      <c r="K863" s="3">
        <v>990</v>
      </c>
      <c r="L863" s="84">
        <f t="shared" si="111"/>
        <v>91.47471718385027</v>
      </c>
      <c r="M863" s="72">
        <f t="shared" si="114"/>
        <v>3.44666127352468</v>
      </c>
      <c r="N863" s="72">
        <f t="shared" si="112"/>
        <v>3.44666127352468</v>
      </c>
    </row>
    <row r="864" spans="1:14" ht="15" hidden="1" outlineLevel="1">
      <c r="A864" s="60">
        <f t="shared" si="108"/>
        <v>17</v>
      </c>
      <c r="B864" s="51">
        <f t="shared" si="109"/>
        <v>757.1685956689603</v>
      </c>
      <c r="C864" s="51">
        <f t="shared" si="113"/>
        <v>94.92137845737496</v>
      </c>
      <c r="D864" s="81" t="str">
        <f t="shared" si="110"/>
        <v>VALIDO</v>
      </c>
      <c r="K864" s="3">
        <v>1020</v>
      </c>
      <c r="L864" s="84">
        <f t="shared" si="111"/>
        <v>94.92137845737496</v>
      </c>
      <c r="M864" s="72">
        <f t="shared" si="114"/>
        <v>3.46441565886436</v>
      </c>
      <c r="N864" s="72">
        <f t="shared" si="112"/>
        <v>3.46441565886436</v>
      </c>
    </row>
    <row r="865" spans="1:14" ht="15" hidden="1" outlineLevel="1">
      <c r="A865" s="60">
        <f t="shared" si="108"/>
        <v>17.5</v>
      </c>
      <c r="B865" s="51">
        <f t="shared" si="109"/>
        <v>761.480593866106</v>
      </c>
      <c r="C865" s="51">
        <f t="shared" si="113"/>
        <v>98.38579411623931</v>
      </c>
      <c r="D865" s="81" t="str">
        <f t="shared" si="110"/>
        <v>VALIDO</v>
      </c>
      <c r="K865" s="3">
        <v>1050</v>
      </c>
      <c r="L865" s="84">
        <f t="shared" si="111"/>
        <v>98.38579411623931</v>
      </c>
      <c r="M865" s="72">
        <f t="shared" si="114"/>
        <v>3.480633418182724</v>
      </c>
      <c r="N865" s="72">
        <f t="shared" si="112"/>
        <v>3.480633418182724</v>
      </c>
    </row>
    <row r="866" spans="1:14" ht="15" hidden="1" outlineLevel="1">
      <c r="A866" s="60">
        <f t="shared" si="108"/>
        <v>18</v>
      </c>
      <c r="B866" s="51">
        <f t="shared" si="109"/>
        <v>765.6719607710663</v>
      </c>
      <c r="C866" s="51">
        <f t="shared" si="113"/>
        <v>101.86642753442203</v>
      </c>
      <c r="D866" s="81" t="str">
        <f t="shared" si="110"/>
        <v>VALIDO</v>
      </c>
      <c r="K866" s="3">
        <v>1080</v>
      </c>
      <c r="L866" s="84">
        <f t="shared" si="111"/>
        <v>101.86642753442203</v>
      </c>
      <c r="M866" s="72">
        <f t="shared" si="114"/>
        <v>3.495422981519476</v>
      </c>
      <c r="N866" s="72">
        <f t="shared" si="112"/>
        <v>3.495422981519476</v>
      </c>
    </row>
    <row r="867" spans="1:14" ht="15" hidden="1" outlineLevel="1">
      <c r="A867" s="60">
        <f t="shared" si="108"/>
        <v>18.5</v>
      </c>
      <c r="B867" s="51">
        <f t="shared" si="109"/>
        <v>769.7492626022346</v>
      </c>
      <c r="C867" s="51">
        <f t="shared" si="113"/>
        <v>105.36185051594151</v>
      </c>
      <c r="D867" s="81" t="str">
        <f t="shared" si="110"/>
        <v>VALIDO</v>
      </c>
      <c r="K867" s="3">
        <v>1110</v>
      </c>
      <c r="L867" s="84">
        <f t="shared" si="111"/>
        <v>105.36185051594151</v>
      </c>
      <c r="M867" s="72">
        <f t="shared" si="114"/>
        <v>3.5088824495649367</v>
      </c>
      <c r="N867" s="72">
        <f t="shared" si="112"/>
        <v>3.5088824495649367</v>
      </c>
    </row>
    <row r="868" spans="1:14" ht="15" hidden="1" outlineLevel="1">
      <c r="A868" s="60">
        <f t="shared" si="108"/>
        <v>19</v>
      </c>
      <c r="B868" s="51">
        <f t="shared" si="109"/>
        <v>773.7185436320716</v>
      </c>
      <c r="C868" s="51">
        <f t="shared" si="113"/>
        <v>108.87073296550645</v>
      </c>
      <c r="D868" s="81" t="str">
        <f t="shared" si="110"/>
        <v>VALIDO</v>
      </c>
      <c r="K868" s="3">
        <v>1140</v>
      </c>
      <c r="L868" s="84">
        <f t="shared" si="111"/>
        <v>108.87073296550645</v>
      </c>
      <c r="M868" s="72">
        <f t="shared" si="114"/>
        <v>3.521100848670933</v>
      </c>
      <c r="N868" s="72">
        <f t="shared" si="112"/>
        <v>3.521100848670933</v>
      </c>
    </row>
    <row r="869" spans="1:14" ht="15" hidden="1" outlineLevel="1">
      <c r="A869" s="60">
        <f t="shared" si="108"/>
        <v>19.5</v>
      </c>
      <c r="B869" s="51">
        <f t="shared" si="109"/>
        <v>777.5853800811856</v>
      </c>
      <c r="C869" s="51">
        <f t="shared" si="113"/>
        <v>112.39183381417737</v>
      </c>
      <c r="D869" s="81" t="str">
        <f t="shared" si="110"/>
        <v>VALIDO</v>
      </c>
      <c r="K869" s="3">
        <v>1170</v>
      </c>
      <c r="L869" s="84">
        <f t="shared" si="111"/>
        <v>112.39183381417737</v>
      </c>
      <c r="M869" s="72">
        <f t="shared" si="114"/>
        <v>3.5321592027709636</v>
      </c>
      <c r="N869" s="72">
        <f t="shared" si="112"/>
        <v>3.5321592027709636</v>
      </c>
    </row>
    <row r="870" spans="1:14" ht="15" collapsed="1">
      <c r="A870" s="60">
        <f t="shared" si="108"/>
        <v>20</v>
      </c>
      <c r="B870" s="51">
        <f t="shared" si="109"/>
        <v>781.3549272309881</v>
      </c>
      <c r="C870" s="51">
        <f t="shared" si="113"/>
        <v>115.92399301694834</v>
      </c>
      <c r="D870" s="81" t="str">
        <f t="shared" si="110"/>
        <v>VALIDO</v>
      </c>
      <c r="K870" s="3">
        <v>1200</v>
      </c>
      <c r="L870" s="84">
        <f t="shared" si="111"/>
        <v>115.92399301694834</v>
      </c>
      <c r="M870" s="72">
        <f t="shared" si="114"/>
        <v>3.542131453074488</v>
      </c>
      <c r="N870" s="72">
        <f t="shared" si="112"/>
        <v>3.542131453074488</v>
      </c>
    </row>
    <row r="871" spans="1:14" ht="15" hidden="1" outlineLevel="1">
      <c r="A871" s="60">
        <f t="shared" si="108"/>
        <v>20.5</v>
      </c>
      <c r="B871" s="51">
        <f t="shared" si="109"/>
        <v>785.0319607537976</v>
      </c>
      <c r="C871" s="51">
        <f t="shared" si="113"/>
        <v>119.46612447002283</v>
      </c>
      <c r="D871" s="81" t="str">
        <f t="shared" si="110"/>
        <v>VALIDO</v>
      </c>
      <c r="K871" s="3">
        <v>1230</v>
      </c>
      <c r="L871" s="84">
        <f t="shared" si="111"/>
        <v>119.46612447002283</v>
      </c>
      <c r="M871" s="72">
        <f t="shared" si="114"/>
        <v>3.551085250539987</v>
      </c>
      <c r="N871" s="72">
        <f t="shared" si="112"/>
        <v>3.551085250539987</v>
      </c>
    </row>
    <row r="872" spans="1:14" ht="15" hidden="1" outlineLevel="1">
      <c r="A872" s="60">
        <f t="shared" si="108"/>
        <v>21</v>
      </c>
      <c r="B872" s="51">
        <f t="shared" si="109"/>
        <v>788.6209130917173</v>
      </c>
      <c r="C872" s="51">
        <f t="shared" si="113"/>
        <v>123.01720972056282</v>
      </c>
      <c r="D872" s="81" t="str">
        <f t="shared" si="110"/>
        <v>VALIDO</v>
      </c>
      <c r="K872" s="3">
        <v>1260</v>
      </c>
      <c r="L872" s="84">
        <f t="shared" si="111"/>
        <v>123.01720972056282</v>
      </c>
      <c r="M872" s="72">
        <f t="shared" si="114"/>
        <v>3.5590826415015133</v>
      </c>
      <c r="N872" s="72">
        <f t="shared" si="112"/>
        <v>3.5590826415015133</v>
      </c>
    </row>
    <row r="873" spans="1:14" ht="15" hidden="1" outlineLevel="1">
      <c r="A873" s="60">
        <f t="shared" si="108"/>
        <v>21.5</v>
      </c>
      <c r="B873" s="51">
        <f t="shared" si="109"/>
        <v>792.1259055794344</v>
      </c>
      <c r="C873" s="51">
        <f t="shared" si="113"/>
        <v>126.57629236206434</v>
      </c>
      <c r="D873" s="81" t="str">
        <f t="shared" si="110"/>
        <v>VALIDO</v>
      </c>
      <c r="K873" s="3">
        <v>1290</v>
      </c>
      <c r="L873" s="84">
        <f t="shared" si="111"/>
        <v>126.57629236206434</v>
      </c>
      <c r="M873" s="72">
        <f t="shared" si="114"/>
        <v>3.5661806631424353</v>
      </c>
      <c r="N873" s="72">
        <f t="shared" si="112"/>
        <v>3.5661806631424353</v>
      </c>
    </row>
    <row r="874" spans="1:14" ht="15" hidden="1" outlineLevel="1">
      <c r="A874" s="60">
        <f t="shared" si="108"/>
        <v>22</v>
      </c>
      <c r="B874" s="51">
        <f t="shared" si="109"/>
        <v>795.5507768948233</v>
      </c>
      <c r="C874" s="51">
        <f t="shared" si="113"/>
        <v>130.14247302520678</v>
      </c>
      <c r="D874" s="81" t="str">
        <f t="shared" si="110"/>
        <v>VALIDO</v>
      </c>
      <c r="K874" s="3">
        <v>1320</v>
      </c>
      <c r="L874" s="84">
        <f t="shared" si="111"/>
        <v>130.14247302520678</v>
      </c>
      <c r="M874" s="72">
        <f t="shared" si="114"/>
        <v>3.5724318625654616</v>
      </c>
      <c r="N874" s="72">
        <f t="shared" si="112"/>
        <v>3.5724318625654616</v>
      </c>
    </row>
    <row r="875" spans="1:14" ht="15" hidden="1" outlineLevel="1">
      <c r="A875" s="60">
        <f t="shared" si="108"/>
        <v>22.5</v>
      </c>
      <c r="B875" s="51">
        <f t="shared" si="109"/>
        <v>798.8991083298687</v>
      </c>
      <c r="C875" s="51">
        <f t="shared" si="113"/>
        <v>133.71490488777224</v>
      </c>
      <c r="D875" s="81" t="str">
        <f t="shared" si="110"/>
        <v>VALIDO</v>
      </c>
      <c r="K875" s="3">
        <v>1350</v>
      </c>
      <c r="L875" s="84">
        <f t="shared" si="111"/>
        <v>133.71490488777224</v>
      </c>
      <c r="M875" s="72">
        <f t="shared" si="114"/>
        <v>3.5778847508385367</v>
      </c>
      <c r="N875" s="72">
        <f t="shared" si="112"/>
        <v>3.5778847508385367</v>
      </c>
    </row>
    <row r="876" spans="1:14" ht="15" hidden="1" outlineLevel="1">
      <c r="A876" s="60">
        <f t="shared" si="108"/>
        <v>23</v>
      </c>
      <c r="B876" s="51">
        <f t="shared" si="109"/>
        <v>802.1742462990397</v>
      </c>
      <c r="C876" s="51">
        <f t="shared" si="113"/>
        <v>137.29278963861077</v>
      </c>
      <c r="D876" s="81" t="str">
        <f t="shared" si="110"/>
        <v>VALIDO</v>
      </c>
      <c r="K876" s="3">
        <v>1380</v>
      </c>
      <c r="L876" s="84">
        <f t="shared" si="111"/>
        <v>137.29278963861077</v>
      </c>
      <c r="M876" s="72">
        <f t="shared" si="114"/>
        <v>3.5825842014804086</v>
      </c>
      <c r="N876" s="72">
        <f t="shared" si="112"/>
        <v>3.5825842014804086</v>
      </c>
    </row>
    <row r="877" spans="1:14" ht="15" hidden="1" outlineLevel="1">
      <c r="A877" s="60">
        <f t="shared" si="108"/>
        <v>23.5</v>
      </c>
      <c r="B877" s="51">
        <f t="shared" si="109"/>
        <v>805.3793224397692</v>
      </c>
      <c r="C877" s="51">
        <f t="shared" si="113"/>
        <v>140.87537384009119</v>
      </c>
      <c r="D877" s="81" t="str">
        <f t="shared" si="110"/>
        <v>VALIDO</v>
      </c>
      <c r="K877" s="3">
        <v>1410</v>
      </c>
      <c r="L877" s="84">
        <f t="shared" si="111"/>
        <v>140.87537384009119</v>
      </c>
      <c r="M877" s="72">
        <f t="shared" si="114"/>
        <v>3.586571801290911</v>
      </c>
      <c r="N877" s="72">
        <f t="shared" si="112"/>
        <v>3.586571801290911</v>
      </c>
    </row>
    <row r="878" spans="1:14" ht="15" hidden="1" outlineLevel="1">
      <c r="A878" s="60">
        <f t="shared" si="108"/>
        <v>24</v>
      </c>
      <c r="B878" s="51">
        <f t="shared" si="109"/>
        <v>808.517271607682</v>
      </c>
      <c r="C878" s="51">
        <f t="shared" si="113"/>
        <v>144.4619456413821</v>
      </c>
      <c r="D878" s="81" t="str">
        <f t="shared" si="110"/>
        <v>VALIDO</v>
      </c>
      <c r="K878" s="3">
        <v>1440</v>
      </c>
      <c r="L878" s="84">
        <f t="shared" si="111"/>
        <v>144.4619456413821</v>
      </c>
      <c r="M878" s="72">
        <f t="shared" si="114"/>
        <v>3.5898861601576764</v>
      </c>
      <c r="N878" s="72">
        <f t="shared" si="112"/>
        <v>3.5898861601576764</v>
      </c>
    </row>
    <row r="879" spans="1:14" ht="15" hidden="1" outlineLevel="1">
      <c r="A879" s="60">
        <f t="shared" si="108"/>
        <v>24.5</v>
      </c>
      <c r="B879" s="51">
        <f t="shared" si="109"/>
        <v>811.5908480257496</v>
      </c>
      <c r="C879" s="51">
        <f t="shared" si="113"/>
        <v>148.05183180153978</v>
      </c>
      <c r="D879" s="81" t="str">
        <f t="shared" si="110"/>
        <v>VALIDO</v>
      </c>
      <c r="K879" s="3">
        <v>1470</v>
      </c>
      <c r="L879" s="84">
        <f t="shared" si="111"/>
        <v>148.05183180153978</v>
      </c>
      <c r="M879" s="72">
        <f t="shared" si="114"/>
        <v>3.5925631854254694</v>
      </c>
      <c r="N879" s="72">
        <f t="shared" si="112"/>
        <v>3.5925631854254694</v>
      </c>
    </row>
    <row r="880" spans="1:14" ht="15" hidden="1" outlineLevel="1">
      <c r="A880" s="60">
        <f t="shared" si="108"/>
        <v>25</v>
      </c>
      <c r="B880" s="51">
        <f t="shared" si="109"/>
        <v>814.6026398100687</v>
      </c>
      <c r="C880" s="51">
        <f t="shared" si="113"/>
        <v>151.64439498696524</v>
      </c>
      <c r="D880" s="81" t="str">
        <f t="shared" si="110"/>
        <v>VALIDO</v>
      </c>
      <c r="K880" s="3">
        <v>1500</v>
      </c>
      <c r="L880" s="84">
        <f t="shared" si="111"/>
        <v>151.64439498696524</v>
      </c>
      <c r="M880" s="72">
        <f t="shared" si="114"/>
        <v>3.5946363255519915</v>
      </c>
      <c r="N880" s="72">
        <f t="shared" si="112"/>
        <v>3.5946363255519915</v>
      </c>
    </row>
    <row r="881" spans="1:14" ht="15" hidden="1" outlineLevel="1">
      <c r="A881" s="60">
        <f t="shared" si="108"/>
        <v>25.5</v>
      </c>
      <c r="B881" s="51">
        <f t="shared" si="109"/>
        <v>817.5550820642352</v>
      </c>
      <c r="C881" s="51">
        <f t="shared" si="113"/>
        <v>155.23903131251723</v>
      </c>
      <c r="D881" s="81" t="str">
        <f t="shared" si="110"/>
        <v>VALIDO</v>
      </c>
      <c r="K881" s="3">
        <v>1530</v>
      </c>
      <c r="L881" s="84">
        <f t="shared" si="111"/>
        <v>155.23903131251723</v>
      </c>
      <c r="M881" s="72">
        <f t="shared" si="114"/>
        <v>3.596136787059914</v>
      </c>
      <c r="N881" s="72">
        <f t="shared" si="112"/>
        <v>3.596136787059914</v>
      </c>
    </row>
    <row r="882" spans="1:14" ht="15" hidden="1" outlineLevel="1">
      <c r="A882" s="60">
        <f t="shared" si="108"/>
        <v>26</v>
      </c>
      <c r="B882" s="51">
        <f t="shared" si="109"/>
        <v>820.4504687083137</v>
      </c>
      <c r="C882" s="51">
        <f t="shared" si="113"/>
        <v>158.83516809957715</v>
      </c>
      <c r="D882" s="81" t="str">
        <f t="shared" si="110"/>
        <v>VALIDO</v>
      </c>
      <c r="K882" s="3">
        <v>1560</v>
      </c>
      <c r="L882" s="84">
        <f t="shared" si="111"/>
        <v>158.83516809957715</v>
      </c>
      <c r="M882" s="72">
        <f t="shared" si="114"/>
        <v>3.5970937282001905</v>
      </c>
      <c r="N882" s="72">
        <f t="shared" si="112"/>
        <v>3.5970937282001905</v>
      </c>
    </row>
    <row r="883" spans="1:14" ht="15" hidden="1" outlineLevel="1">
      <c r="A883" s="60">
        <f t="shared" si="108"/>
        <v>26.5</v>
      </c>
      <c r="B883" s="51">
        <f t="shared" si="109"/>
        <v>823.2909631863645</v>
      </c>
      <c r="C883" s="51">
        <f t="shared" si="113"/>
        <v>162.43226182777732</v>
      </c>
      <c r="D883" s="81" t="str">
        <f t="shared" si="110"/>
        <v>VALIDO</v>
      </c>
      <c r="K883" s="3">
        <v>1590</v>
      </c>
      <c r="L883" s="84">
        <f t="shared" si="111"/>
        <v>162.43226182777732</v>
      </c>
      <c r="M883" s="72">
        <f t="shared" si="114"/>
        <v>3.597534432246611</v>
      </c>
      <c r="N883" s="72">
        <f t="shared" si="112"/>
        <v>3.597534432246611</v>
      </c>
    </row>
    <row r="884" spans="1:14" ht="15" hidden="1" outlineLevel="1">
      <c r="A884" s="60">
        <f t="shared" si="108"/>
        <v>27</v>
      </c>
      <c r="B884" s="51">
        <f t="shared" si="109"/>
        <v>826.0786081777427</v>
      </c>
      <c r="C884" s="51">
        <f t="shared" si="113"/>
        <v>166.02979626002394</v>
      </c>
      <c r="D884" s="81" t="str">
        <f t="shared" si="110"/>
        <v>VALIDO</v>
      </c>
      <c r="K884" s="3">
        <v>1620</v>
      </c>
      <c r="L884" s="84">
        <f t="shared" si="111"/>
        <v>166.02979626002394</v>
      </c>
      <c r="M884" s="72">
        <f t="shared" si="114"/>
        <v>3.5974844629244336</v>
      </c>
      <c r="N884" s="72">
        <f t="shared" si="112"/>
        <v>3.5974844629244336</v>
      </c>
    </row>
    <row r="885" spans="1:14" ht="15" hidden="1" outlineLevel="1">
      <c r="A885" s="60">
        <f t="shared" si="108"/>
        <v>27.5</v>
      </c>
      <c r="B885" s="51">
        <f t="shared" si="109"/>
        <v>828.8153344213631</v>
      </c>
      <c r="C885" s="51">
        <f t="shared" si="113"/>
        <v>169.62728072294837</v>
      </c>
      <c r="D885" s="81" t="str">
        <f t="shared" si="110"/>
        <v>VALIDO</v>
      </c>
      <c r="K885" s="3">
        <v>1650</v>
      </c>
      <c r="L885" s="84">
        <f t="shared" si="111"/>
        <v>169.62728072294837</v>
      </c>
      <c r="M885" s="72">
        <f t="shared" si="114"/>
        <v>3.5969678041275692</v>
      </c>
      <c r="N885" s="72">
        <f t="shared" si="112"/>
        <v>3.5969678041275692</v>
      </c>
    </row>
    <row r="886" spans="1:14" ht="15" hidden="1" outlineLevel="1">
      <c r="A886" s="60">
        <f t="shared" si="108"/>
        <v>28</v>
      </c>
      <c r="B886" s="51">
        <f t="shared" si="109"/>
        <v>831.5029687484201</v>
      </c>
      <c r="C886" s="51">
        <f t="shared" si="113"/>
        <v>173.22424852707593</v>
      </c>
      <c r="D886" s="81" t="str">
        <f t="shared" si="110"/>
        <v>VALIDO</v>
      </c>
      <c r="K886" s="3">
        <v>1680</v>
      </c>
      <c r="L886" s="84">
        <f t="shared" si="111"/>
        <v>173.22424852707593</v>
      </c>
      <c r="M886" s="72">
        <f t="shared" si="114"/>
        <v>3.5960069857818704</v>
      </c>
      <c r="N886" s="72">
        <f t="shared" si="112"/>
        <v>3.5960069857818704</v>
      </c>
    </row>
    <row r="887" spans="1:14" ht="15" hidden="1" outlineLevel="1">
      <c r="A887" s="60">
        <f t="shared" si="108"/>
        <v>28.5</v>
      </c>
      <c r="B887" s="51">
        <f t="shared" si="109"/>
        <v>834.1432414072614</v>
      </c>
      <c r="C887" s="51">
        <f t="shared" si="113"/>
        <v>176.8202555128578</v>
      </c>
      <c r="D887" s="81" t="str">
        <f t="shared" si="110"/>
        <v>VALIDO</v>
      </c>
      <c r="K887" s="3">
        <v>1710</v>
      </c>
      <c r="L887" s="84">
        <f t="shared" si="111"/>
        <v>176.8202555128578</v>
      </c>
      <c r="M887" s="72">
        <f t="shared" si="114"/>
        <v>3.5946231974636156</v>
      </c>
      <c r="N887" s="72">
        <f t="shared" si="112"/>
        <v>3.5946231974636156</v>
      </c>
    </row>
    <row r="888" spans="1:14" ht="15" hidden="1" outlineLevel="1">
      <c r="A888" s="60">
        <f t="shared" si="108"/>
        <v>29</v>
      </c>
      <c r="B888" s="51">
        <f t="shared" si="109"/>
        <v>836.7377927539765</v>
      </c>
      <c r="C888" s="51">
        <f t="shared" si="113"/>
        <v>180.41487871032143</v>
      </c>
      <c r="D888" s="81" t="str">
        <f t="shared" si="110"/>
        <v>VALIDO</v>
      </c>
      <c r="K888" s="3">
        <v>1740</v>
      </c>
      <c r="L888" s="84">
        <f t="shared" si="111"/>
        <v>180.41487871032143</v>
      </c>
      <c r="M888" s="72">
        <f t="shared" si="114"/>
        <v>3.59283639116785</v>
      </c>
      <c r="N888" s="72">
        <f t="shared" si="112"/>
        <v>3.59283639116785</v>
      </c>
    </row>
    <row r="889" spans="1:14" ht="15" hidden="1" outlineLevel="1">
      <c r="A889" s="60">
        <f t="shared" si="108"/>
        <v>29.5</v>
      </c>
      <c r="B889" s="51">
        <f t="shared" si="109"/>
        <v>839.2881793734858</v>
      </c>
      <c r="C889" s="51">
        <f t="shared" si="113"/>
        <v>184.00771510148928</v>
      </c>
      <c r="D889" s="81" t="str">
        <f t="shared" si="110"/>
        <v>VALIDO</v>
      </c>
      <c r="K889" s="3">
        <v>1770</v>
      </c>
      <c r="L889" s="84">
        <f t="shared" si="111"/>
        <v>184.00771510148928</v>
      </c>
      <c r="M889" s="72">
        <f t="shared" si="114"/>
        <v>3.5906653744419974</v>
      </c>
      <c r="N889" s="72">
        <f t="shared" si="112"/>
        <v>3.5906653744419974</v>
      </c>
    </row>
    <row r="890" spans="1:14" ht="15" collapsed="1">
      <c r="A890" s="60">
        <f t="shared" si="108"/>
        <v>30</v>
      </c>
      <c r="B890" s="51">
        <f t="shared" si="109"/>
        <v>841.7958796883296</v>
      </c>
      <c r="C890" s="51">
        <f t="shared" si="113"/>
        <v>187.5983804759313</v>
      </c>
      <c r="D890" s="81" t="str">
        <f t="shared" si="110"/>
        <v>VALIDO</v>
      </c>
      <c r="K890" s="3">
        <v>1800</v>
      </c>
      <c r="L890" s="84">
        <f t="shared" si="111"/>
        <v>187.5983804759313</v>
      </c>
      <c r="M890" s="72">
        <f t="shared" si="114"/>
        <v>3.5881278949435425</v>
      </c>
      <c r="N890" s="72">
        <f t="shared" si="112"/>
        <v>3.5881278949435425</v>
      </c>
    </row>
    <row r="891" spans="1:14" ht="15" hidden="1" outlineLevel="1">
      <c r="A891" s="60">
        <f t="shared" si="108"/>
        <v>30.5</v>
      </c>
      <c r="B891" s="51">
        <f t="shared" si="109"/>
        <v>844.2622991057638</v>
      </c>
      <c r="C891" s="51">
        <f t="shared" si="113"/>
        <v>191.18650837087483</v>
      </c>
      <c r="D891" s="81" t="str">
        <f t="shared" si="110"/>
        <v>VALIDO</v>
      </c>
      <c r="K891" s="3">
        <v>1830</v>
      </c>
      <c r="L891" s="84">
        <f t="shared" si="111"/>
        <v>191.18650837087483</v>
      </c>
      <c r="M891" s="72">
        <f t="shared" si="114"/>
        <v>3.5852407173485745</v>
      </c>
      <c r="N891" s="72">
        <f t="shared" si="112"/>
        <v>3.5852407173485745</v>
      </c>
    </row>
    <row r="892" spans="1:14" ht="15" hidden="1" outlineLevel="1">
      <c r="A892" s="60">
        <f t="shared" si="108"/>
        <v>31</v>
      </c>
      <c r="B892" s="51">
        <f t="shared" si="109"/>
        <v>846.688774748029</v>
      </c>
      <c r="C892" s="51">
        <f t="shared" si="113"/>
        <v>194.7717490882234</v>
      </c>
      <c r="D892" s="81" t="str">
        <f t="shared" si="110"/>
        <v>VALIDO</v>
      </c>
      <c r="K892" s="3">
        <v>1860</v>
      </c>
      <c r="L892" s="84">
        <f t="shared" si="111"/>
        <v>194.7717490882234</v>
      </c>
      <c r="M892" s="72">
        <f t="shared" si="114"/>
        <v>3.5820196934239337</v>
      </c>
      <c r="N892" s="72">
        <f t="shared" si="112"/>
        <v>3.5820196934239337</v>
      </c>
    </row>
    <row r="893" spans="1:14" ht="15" hidden="1" outlineLevel="1">
      <c r="A893" s="60">
        <f t="shared" si="108"/>
        <v>31.5</v>
      </c>
      <c r="B893" s="51">
        <f t="shared" si="109"/>
        <v>849.0765798056572</v>
      </c>
      <c r="C893" s="51">
        <f t="shared" si="113"/>
        <v>198.35376878164735</v>
      </c>
      <c r="D893" s="81" t="str">
        <f t="shared" si="110"/>
        <v>VALIDO</v>
      </c>
      <c r="K893" s="3">
        <v>1890</v>
      </c>
      <c r="L893" s="84">
        <f t="shared" si="111"/>
        <v>198.35376878164735</v>
      </c>
      <c r="M893" s="72">
        <f t="shared" si="114"/>
        <v>3.57847982597639</v>
      </c>
      <c r="N893" s="72">
        <f t="shared" si="112"/>
        <v>3.57847982597639</v>
      </c>
    </row>
    <row r="894" spans="1:14" ht="15" hidden="1" outlineLevel="1">
      <c r="A894" s="60">
        <f aca="true" t="shared" si="115" ref="A894:A957">K894/60</f>
        <v>32</v>
      </c>
      <c r="B894" s="51">
        <f aca="true" t="shared" si="116" ref="B894:B957">20+345*(LOG(8*A894+1))</f>
        <v>851.4269275492967</v>
      </c>
      <c r="C894" s="51">
        <f t="shared" si="113"/>
        <v>201.93224860762373</v>
      </c>
      <c r="D894" s="81" t="str">
        <f aca="true" t="shared" si="117" ref="D894:D957">IF(C894&lt;$E$38,"VALIDO","NO VALIDO")</f>
        <v>VALIDO</v>
      </c>
      <c r="K894" s="3">
        <v>1920</v>
      </c>
      <c r="L894" s="84">
        <f aca="true" t="shared" si="118" ref="L894:L957">IF(C894&lt;$E$38,C894,"NO VALIDO")</f>
        <v>201.93224860762373</v>
      </c>
      <c r="M894" s="72">
        <f t="shared" si="114"/>
        <v>3.574635327308207</v>
      </c>
      <c r="N894" s="72">
        <f aca="true" t="shared" si="119" ref="N894:N957">IF(M894&gt;0,M894,0)</f>
        <v>3.574635327308207</v>
      </c>
    </row>
    <row r="895" spans="1:14" ht="15" hidden="1" outlineLevel="1">
      <c r="A895" s="60">
        <f t="shared" si="115"/>
        <v>32.5</v>
      </c>
      <c r="B895" s="51">
        <f t="shared" si="116"/>
        <v>853.7409750317069</v>
      </c>
      <c r="C895" s="51">
        <f aca="true" t="shared" si="120" ref="C895:C958">C894+N894</f>
        <v>205.50688393493195</v>
      </c>
      <c r="D895" s="81" t="str">
        <f t="shared" si="117"/>
        <v>VALIDO</v>
      </c>
      <c r="K895" s="3">
        <v>1950</v>
      </c>
      <c r="L895" s="84">
        <f t="shared" si="118"/>
        <v>205.50688393493195</v>
      </c>
      <c r="M895" s="72">
        <f aca="true" t="shared" si="121" ref="M895:M958">(($B$824*$C$821*(B895-C895)*30)/$B$825)-($B$826*(B895-B894))</f>
        <v>3.570499672733651</v>
      </c>
      <c r="N895" s="72">
        <f t="shared" si="119"/>
        <v>3.570499672733651</v>
      </c>
    </row>
    <row r="896" spans="1:14" ht="15" hidden="1" outlineLevel="1">
      <c r="A896" s="60">
        <f t="shared" si="115"/>
        <v>33</v>
      </c>
      <c r="B896" s="51">
        <f t="shared" si="116"/>
        <v>856.0198265081988</v>
      </c>
      <c r="C896" s="51">
        <f t="shared" si="120"/>
        <v>209.0773836076656</v>
      </c>
      <c r="D896" s="81" t="str">
        <f t="shared" si="117"/>
        <v>VALIDO</v>
      </c>
      <c r="K896" s="3">
        <v>1980</v>
      </c>
      <c r="L896" s="84">
        <f t="shared" si="118"/>
        <v>209.0773836076656</v>
      </c>
      <c r="M896" s="72">
        <f t="shared" si="121"/>
        <v>3.5660856496475724</v>
      </c>
      <c r="N896" s="72">
        <f t="shared" si="119"/>
        <v>3.5660856496475724</v>
      </c>
    </row>
    <row r="897" spans="1:14" ht="15" hidden="1" outlineLevel="1">
      <c r="A897" s="60">
        <f t="shared" si="115"/>
        <v>33.5</v>
      </c>
      <c r="B897" s="51">
        <f t="shared" si="116"/>
        <v>858.2645366008308</v>
      </c>
      <c r="C897" s="51">
        <f t="shared" si="120"/>
        <v>212.64346925731317</v>
      </c>
      <c r="D897" s="81" t="str">
        <f t="shared" si="117"/>
        <v>VALIDO</v>
      </c>
      <c r="K897" s="3">
        <v>2010</v>
      </c>
      <c r="L897" s="84">
        <f t="shared" si="118"/>
        <v>212.64346925731317</v>
      </c>
      <c r="M897" s="72">
        <f t="shared" si="121"/>
        <v>3.5614054025816464</v>
      </c>
      <c r="N897" s="72">
        <f t="shared" si="119"/>
        <v>3.5614054025816464</v>
      </c>
    </row>
    <row r="898" spans="1:14" ht="15" hidden="1" outlineLevel="1">
      <c r="A898" s="60">
        <f t="shared" si="115"/>
        <v>34</v>
      </c>
      <c r="B898" s="51">
        <f t="shared" si="116"/>
        <v>860.4761132290608</v>
      </c>
      <c r="C898" s="51">
        <f t="shared" si="120"/>
        <v>216.2048746598948</v>
      </c>
      <c r="D898" s="81" t="str">
        <f t="shared" si="117"/>
        <v>VALIDO</v>
      </c>
      <c r="K898" s="3">
        <v>2040</v>
      </c>
      <c r="L898" s="84">
        <f t="shared" si="118"/>
        <v>216.2048746598948</v>
      </c>
      <c r="M898" s="72">
        <f t="shared" si="121"/>
        <v>3.556470474633742</v>
      </c>
      <c r="N898" s="72">
        <f t="shared" si="119"/>
        <v>3.556470474633742</v>
      </c>
    </row>
    <row r="899" spans="1:14" ht="15" hidden="1" outlineLevel="1">
      <c r="A899" s="60">
        <f t="shared" si="115"/>
        <v>34.5</v>
      </c>
      <c r="B899" s="51">
        <f t="shared" si="116"/>
        <v>862.6555203272347</v>
      </c>
      <c r="C899" s="51">
        <f t="shared" si="120"/>
        <v>219.76134513452857</v>
      </c>
      <c r="D899" s="81" t="str">
        <f t="shared" si="117"/>
        <v>VALIDO</v>
      </c>
      <c r="K899" s="3">
        <v>2070</v>
      </c>
      <c r="L899" s="84">
        <f t="shared" si="118"/>
        <v>219.76134513452857</v>
      </c>
      <c r="M899" s="72">
        <f t="shared" si="121"/>
        <v>3.5512918456155425</v>
      </c>
      <c r="N899" s="72">
        <f t="shared" si="119"/>
        <v>3.5512918456155425</v>
      </c>
    </row>
    <row r="900" spans="1:14" ht="15" hidden="1" outlineLevel="1">
      <c r="A900" s="60">
        <f t="shared" si="115"/>
        <v>35</v>
      </c>
      <c r="B900" s="51">
        <f t="shared" si="116"/>
        <v>864.8036803672526</v>
      </c>
      <c r="C900" s="51">
        <f t="shared" si="120"/>
        <v>223.3126369801441</v>
      </c>
      <c r="D900" s="81" t="str">
        <f t="shared" si="117"/>
        <v>VALIDO</v>
      </c>
      <c r="K900" s="3">
        <v>2100</v>
      </c>
      <c r="L900" s="84">
        <f t="shared" si="118"/>
        <v>223.3126369801441</v>
      </c>
      <c r="M900" s="72">
        <f t="shared" si="121"/>
        <v>3.5458799672239123</v>
      </c>
      <c r="N900" s="72">
        <f t="shared" si="119"/>
        <v>3.5458799672239123</v>
      </c>
    </row>
    <row r="901" spans="1:14" ht="15" hidden="1" outlineLevel="1">
      <c r="A901" s="60">
        <f t="shared" si="115"/>
        <v>35.5</v>
      </c>
      <c r="B901" s="51">
        <f t="shared" si="116"/>
        <v>866.921476702936</v>
      </c>
      <c r="C901" s="51">
        <f t="shared" si="120"/>
        <v>226.85851694736803</v>
      </c>
      <c r="D901" s="81" t="str">
        <f t="shared" si="117"/>
        <v>VALIDO</v>
      </c>
      <c r="K901" s="3">
        <v>2130</v>
      </c>
      <c r="L901" s="84">
        <f t="shared" si="118"/>
        <v>226.85851694736803</v>
      </c>
      <c r="M901" s="72">
        <f t="shared" si="121"/>
        <v>3.5402447955104823</v>
      </c>
      <c r="N901" s="72">
        <f t="shared" si="119"/>
        <v>3.5402447955104823</v>
      </c>
    </row>
    <row r="902" spans="1:14" ht="15" hidden="1" outlineLevel="1">
      <c r="A902" s="60">
        <f t="shared" si="115"/>
        <v>36</v>
      </c>
      <c r="B902" s="51">
        <f t="shared" si="116"/>
        <v>869.0097557510089</v>
      </c>
      <c r="C902" s="51">
        <f t="shared" si="120"/>
        <v>230.39876174287852</v>
      </c>
      <c r="D902" s="81" t="str">
        <f t="shared" si="117"/>
        <v>VALIDO</v>
      </c>
      <c r="K902" s="3">
        <v>2160</v>
      </c>
      <c r="L902" s="84">
        <f t="shared" si="118"/>
        <v>230.39876174287852</v>
      </c>
      <c r="M902" s="72">
        <f t="shared" si="121"/>
        <v>3.5343958208939936</v>
      </c>
      <c r="N902" s="72">
        <f t="shared" si="119"/>
        <v>3.5343958208939936</v>
      </c>
    </row>
    <row r="903" spans="1:14" ht="15" hidden="1" outlineLevel="1">
      <c r="A903" s="60">
        <f t="shared" si="115"/>
        <v>36.5</v>
      </c>
      <c r="B903" s="51">
        <f t="shared" si="116"/>
        <v>871.0693290221678</v>
      </c>
      <c r="C903" s="51">
        <f t="shared" si="120"/>
        <v>233.9331575637725</v>
      </c>
      <c r="D903" s="81" t="str">
        <f t="shared" si="117"/>
        <v>VALIDO</v>
      </c>
      <c r="K903" s="3">
        <v>2190</v>
      </c>
      <c r="L903" s="84">
        <f t="shared" si="118"/>
        <v>233.9331575637725</v>
      </c>
      <c r="M903" s="72">
        <f t="shared" si="121"/>
        <v>3.5283420959350384</v>
      </c>
      <c r="N903" s="72">
        <f t="shared" si="119"/>
        <v>3.5283420959350384</v>
      </c>
    </row>
    <row r="904" spans="1:14" ht="15" hidden="1" outlineLevel="1">
      <c r="A904" s="60">
        <f t="shared" si="115"/>
        <v>37</v>
      </c>
      <c r="B904" s="51">
        <f t="shared" si="116"/>
        <v>873.1009750144383</v>
      </c>
      <c r="C904" s="51">
        <f t="shared" si="120"/>
        <v>237.46149965970756</v>
      </c>
      <c r="D904" s="81" t="str">
        <f t="shared" si="117"/>
        <v>VALIDO</v>
      </c>
      <c r="K904" s="3">
        <v>2220</v>
      </c>
      <c r="L904" s="84">
        <f t="shared" si="118"/>
        <v>237.46149965970756</v>
      </c>
      <c r="M904" s="72">
        <f t="shared" si="121"/>
        <v>3.5220922610703673</v>
      </c>
      <c r="N904" s="72">
        <f t="shared" si="119"/>
        <v>3.5220922610703673</v>
      </c>
    </row>
    <row r="905" spans="1:14" ht="15" hidden="1" outlineLevel="1">
      <c r="A905" s="60">
        <f t="shared" si="115"/>
        <v>37.5</v>
      </c>
      <c r="B905" s="51">
        <f t="shared" si="116"/>
        <v>875.105440979876</v>
      </c>
      <c r="C905" s="51">
        <f t="shared" si="120"/>
        <v>240.9835919207779</v>
      </c>
      <c r="D905" s="81" t="str">
        <f t="shared" si="117"/>
        <v>VALIDO</v>
      </c>
      <c r="K905" s="3">
        <v>2250</v>
      </c>
      <c r="L905" s="84">
        <f t="shared" si="118"/>
        <v>240.9835919207779</v>
      </c>
      <c r="M905" s="72">
        <f t="shared" si="121"/>
        <v>3.515654568483309</v>
      </c>
      <c r="N905" s="72">
        <f t="shared" si="119"/>
        <v>3.515654568483309</v>
      </c>
    </row>
    <row r="906" spans="1:14" ht="15" hidden="1" outlineLevel="1">
      <c r="A906" s="60">
        <f t="shared" si="115"/>
        <v>38</v>
      </c>
      <c r="B906" s="51">
        <f t="shared" si="116"/>
        <v>877.0834445746411</v>
      </c>
      <c r="C906" s="51">
        <f t="shared" si="120"/>
        <v>244.49924648926122</v>
      </c>
      <c r="D906" s="81" t="str">
        <f t="shared" si="117"/>
        <v>VALIDO</v>
      </c>
      <c r="K906" s="3">
        <v>2280</v>
      </c>
      <c r="L906" s="84">
        <f t="shared" si="118"/>
        <v>244.49924648926122</v>
      </c>
      <c r="M906" s="72">
        <f t="shared" si="121"/>
        <v>3.5090369042706597</v>
      </c>
      <c r="N906" s="72">
        <f t="shared" si="119"/>
        <v>3.5090369042706597</v>
      </c>
    </row>
    <row r="907" spans="1:14" ht="15" hidden="1" outlineLevel="1">
      <c r="A907" s="60">
        <f t="shared" si="115"/>
        <v>38.5</v>
      </c>
      <c r="B907" s="51">
        <f t="shared" si="116"/>
        <v>879.0356754015679</v>
      </c>
      <c r="C907" s="51">
        <f t="shared" si="120"/>
        <v>248.00828339353188</v>
      </c>
      <c r="D907" s="81" t="str">
        <f t="shared" si="117"/>
        <v>VALIDO</v>
      </c>
      <c r="K907" s="3">
        <v>2310</v>
      </c>
      <c r="L907" s="84">
        <f t="shared" si="118"/>
        <v>248.00828339353188</v>
      </c>
      <c r="M907" s="72">
        <f t="shared" si="121"/>
        <v>3.5022468090490486</v>
      </c>
      <c r="N907" s="72">
        <f t="shared" si="119"/>
        <v>3.5022468090490486</v>
      </c>
    </row>
    <row r="908" spans="1:14" ht="15" hidden="1" outlineLevel="1">
      <c r="A908" s="60">
        <f t="shared" si="115"/>
        <v>39</v>
      </c>
      <c r="B908" s="51">
        <f t="shared" si="116"/>
        <v>880.9627964535247</v>
      </c>
      <c r="C908" s="51">
        <f t="shared" si="120"/>
        <v>251.51053020258092</v>
      </c>
      <c r="D908" s="81" t="str">
        <f t="shared" si="117"/>
        <v>VALIDO</v>
      </c>
      <c r="K908" s="3">
        <v>2340</v>
      </c>
      <c r="L908" s="84">
        <f t="shared" si="118"/>
        <v>251.51053020258092</v>
      </c>
      <c r="M908" s="72">
        <f t="shared" si="121"/>
        <v>3.495291497131175</v>
      </c>
      <c r="N908" s="72">
        <f t="shared" si="119"/>
        <v>3.495291497131175</v>
      </c>
    </row>
    <row r="909" spans="1:14" ht="15" hidden="1" outlineLevel="1">
      <c r="A909" s="60">
        <f t="shared" si="115"/>
        <v>39.5</v>
      </c>
      <c r="B909" s="51">
        <f t="shared" si="116"/>
        <v>882.8654454651244</v>
      </c>
      <c r="C909" s="51">
        <f t="shared" si="120"/>
        <v>255.0058216997121</v>
      </c>
      <c r="D909" s="81" t="str">
        <f t="shared" si="117"/>
        <v>VALIDO</v>
      </c>
      <c r="K909" s="3">
        <v>2370</v>
      </c>
      <c r="L909" s="84">
        <f t="shared" si="118"/>
        <v>255.0058216997121</v>
      </c>
      <c r="M909" s="72">
        <f t="shared" si="121"/>
        <v>3.4881778743892125</v>
      </c>
      <c r="N909" s="72">
        <f t="shared" si="119"/>
        <v>3.4881778743892125</v>
      </c>
    </row>
    <row r="910" spans="1:14" ht="15" hidden="1" outlineLevel="1">
      <c r="A910" s="60">
        <f t="shared" si="115"/>
        <v>40</v>
      </c>
      <c r="B910" s="51">
        <f t="shared" si="116"/>
        <v>884.7442361796808</v>
      </c>
      <c r="C910" s="51">
        <f t="shared" si="120"/>
        <v>258.49399957410134</v>
      </c>
      <c r="D910" s="81" t="str">
        <f t="shared" si="117"/>
        <v>VALIDO</v>
      </c>
      <c r="K910" s="3">
        <v>2400</v>
      </c>
      <c r="L910" s="84">
        <f t="shared" si="118"/>
        <v>258.49399957410134</v>
      </c>
      <c r="M910" s="72">
        <f t="shared" si="121"/>
        <v>3.480912554911825</v>
      </c>
      <c r="N910" s="72">
        <f t="shared" si="119"/>
        <v>3.480912554911825</v>
      </c>
    </row>
    <row r="911" spans="1:14" ht="15" hidden="1" outlineLevel="1">
      <c r="A911" s="60">
        <f t="shared" si="115"/>
        <v>40.5</v>
      </c>
      <c r="B911" s="51">
        <f t="shared" si="116"/>
        <v>886.5997595377116</v>
      </c>
      <c r="C911" s="51">
        <f t="shared" si="120"/>
        <v>261.97491212901315</v>
      </c>
      <c r="D911" s="81" t="str">
        <f t="shared" si="117"/>
        <v>VALIDO</v>
      </c>
      <c r="K911" s="3">
        <v>2430</v>
      </c>
      <c r="L911" s="84">
        <f t="shared" si="118"/>
        <v>261.97491212901315</v>
      </c>
      <c r="M911" s="72">
        <f t="shared" si="121"/>
        <v>3.473501876551031</v>
      </c>
      <c r="N911" s="72">
        <f t="shared" si="119"/>
        <v>3.473501876551031</v>
      </c>
    </row>
    <row r="912" spans="1:14" ht="15" hidden="1" outlineLevel="1">
      <c r="A912" s="60">
        <f t="shared" si="115"/>
        <v>41</v>
      </c>
      <c r="B912" s="51">
        <f t="shared" si="116"/>
        <v>888.4325847927412</v>
      </c>
      <c r="C912" s="51">
        <f t="shared" si="120"/>
        <v>265.4484140055642</v>
      </c>
      <c r="D912" s="81" t="str">
        <f t="shared" si="117"/>
        <v>VALIDO</v>
      </c>
      <c r="K912" s="3">
        <v>2460</v>
      </c>
      <c r="L912" s="84">
        <f t="shared" si="118"/>
        <v>265.4484140055642</v>
      </c>
      <c r="M912" s="72">
        <f t="shared" si="121"/>
        <v>3.465951915447208</v>
      </c>
      <c r="N912" s="72">
        <f t="shared" si="119"/>
        <v>3.465951915447208</v>
      </c>
    </row>
    <row r="913" spans="1:14" ht="15" hidden="1" outlineLevel="1">
      <c r="A913" s="60">
        <f t="shared" si="115"/>
        <v>41.5</v>
      </c>
      <c r="B913" s="51">
        <f t="shared" si="116"/>
        <v>890.2432605596803</v>
      </c>
      <c r="C913" s="51">
        <f t="shared" si="120"/>
        <v>268.9143659210114</v>
      </c>
      <c r="D913" s="81" t="str">
        <f t="shared" si="117"/>
        <v>VALIDO</v>
      </c>
      <c r="K913" s="3">
        <v>2490</v>
      </c>
      <c r="L913" s="84">
        <f t="shared" si="118"/>
        <v>268.9143659210114</v>
      </c>
      <c r="M913" s="72">
        <f t="shared" si="121"/>
        <v>3.4582684996109805</v>
      </c>
      <c r="N913" s="72">
        <f t="shared" si="119"/>
        <v>3.4582684996109805</v>
      </c>
    </row>
    <row r="914" spans="1:14" ht="15" hidden="1" outlineLevel="1">
      <c r="A914" s="60">
        <f t="shared" si="115"/>
        <v>42</v>
      </c>
      <c r="B914" s="51">
        <f t="shared" si="116"/>
        <v>892.0323158006117</v>
      </c>
      <c r="C914" s="51">
        <f t="shared" si="120"/>
        <v>272.3726344206224</v>
      </c>
      <c r="D914" s="81" t="str">
        <f t="shared" si="117"/>
        <v>VALIDO</v>
      </c>
      <c r="K914" s="3">
        <v>2520</v>
      </c>
      <c r="L914" s="84">
        <f t="shared" si="118"/>
        <v>272.3726344206224</v>
      </c>
      <c r="M914" s="72">
        <f t="shared" si="121"/>
        <v>3.4504572216351654</v>
      </c>
      <c r="N914" s="72">
        <f t="shared" si="119"/>
        <v>3.4504572216351654</v>
      </c>
    </row>
    <row r="915" spans="1:14" ht="15" hidden="1" outlineLevel="1">
      <c r="A915" s="60">
        <f t="shared" si="115"/>
        <v>42.5</v>
      </c>
      <c r="B915" s="51">
        <f t="shared" si="116"/>
        <v>893.8002607524116</v>
      </c>
      <c r="C915" s="51">
        <f t="shared" si="120"/>
        <v>275.82309164225757</v>
      </c>
      <c r="D915" s="81" t="str">
        <f t="shared" si="117"/>
        <v>VALIDO</v>
      </c>
      <c r="K915" s="3">
        <v>2550</v>
      </c>
      <c r="L915" s="84">
        <f t="shared" si="118"/>
        <v>275.82309164225757</v>
      </c>
      <c r="M915" s="72">
        <f t="shared" si="121"/>
        <v>3.4425234506028803</v>
      </c>
      <c r="N915" s="72">
        <f t="shared" si="119"/>
        <v>3.4425234506028803</v>
      </c>
    </row>
    <row r="916" spans="1:14" ht="15" hidden="1" outlineLevel="1">
      <c r="A916" s="60">
        <f t="shared" si="115"/>
        <v>43</v>
      </c>
      <c r="B916" s="51">
        <f t="shared" si="116"/>
        <v>895.5475878002795</v>
      </c>
      <c r="C916" s="51">
        <f t="shared" si="120"/>
        <v>279.26561509286046</v>
      </c>
      <c r="D916" s="81" t="str">
        <f t="shared" si="117"/>
        <v>VALIDO</v>
      </c>
      <c r="K916" s="3">
        <v>2580</v>
      </c>
      <c r="L916" s="84">
        <f t="shared" si="118"/>
        <v>279.26561509286046</v>
      </c>
      <c r="M916" s="72">
        <f t="shared" si="121"/>
        <v>3.4344723432516395</v>
      </c>
      <c r="N916" s="72">
        <f t="shared" si="119"/>
        <v>3.4344723432516395</v>
      </c>
    </row>
    <row r="917" spans="1:14" ht="15" hidden="1" outlineLevel="1">
      <c r="A917" s="60">
        <f t="shared" si="115"/>
        <v>43.5</v>
      </c>
      <c r="B917" s="51">
        <f t="shared" si="116"/>
        <v>897.274772300917</v>
      </c>
      <c r="C917" s="51">
        <f t="shared" si="120"/>
        <v>282.7000874361121</v>
      </c>
      <c r="D917" s="81" t="str">
        <f t="shared" si="117"/>
        <v>VALIDO</v>
      </c>
      <c r="K917" s="3">
        <v>2610</v>
      </c>
      <c r="L917" s="84">
        <f t="shared" si="118"/>
        <v>282.7000874361121</v>
      </c>
      <c r="M917" s="72">
        <f t="shared" si="121"/>
        <v>3.426308854449123</v>
      </c>
      <c r="N917" s="72">
        <f t="shared" si="119"/>
        <v>3.426308854449123</v>
      </c>
    </row>
    <row r="918" spans="1:14" ht="15" hidden="1" outlineLevel="1">
      <c r="A918" s="60">
        <f t="shared" si="115"/>
        <v>44</v>
      </c>
      <c r="B918" s="51">
        <f t="shared" si="116"/>
        <v>898.9822733587987</v>
      </c>
      <c r="C918" s="51">
        <f t="shared" si="120"/>
        <v>286.1263962905612</v>
      </c>
      <c r="D918" s="81" t="str">
        <f t="shared" si="117"/>
        <v>VALIDO</v>
      </c>
      <c r="K918" s="3">
        <v>2640</v>
      </c>
      <c r="L918" s="84">
        <f t="shared" si="118"/>
        <v>286.1263962905612</v>
      </c>
      <c r="M918" s="72">
        <f t="shared" si="121"/>
        <v>3.418037747030676</v>
      </c>
      <c r="N918" s="72">
        <f t="shared" si="119"/>
        <v>3.418037747030676</v>
      </c>
    </row>
    <row r="919" spans="1:14" ht="15" hidden="1" outlineLevel="1">
      <c r="A919" s="60">
        <f t="shared" si="115"/>
        <v>44.5</v>
      </c>
      <c r="B919" s="51">
        <f t="shared" si="116"/>
        <v>900.6705345587067</v>
      </c>
      <c r="C919" s="51">
        <f t="shared" si="120"/>
        <v>289.5444340375919</v>
      </c>
      <c r="D919" s="81" t="str">
        <f t="shared" si="117"/>
        <v>VALIDO</v>
      </c>
      <c r="K919" s="3">
        <v>2670</v>
      </c>
      <c r="L919" s="84">
        <f t="shared" si="118"/>
        <v>289.5444340375919</v>
      </c>
      <c r="M919" s="72">
        <f t="shared" si="121"/>
        <v>3.4096636010448673</v>
      </c>
      <c r="N919" s="72">
        <f t="shared" si="119"/>
        <v>3.4096636010448673</v>
      </c>
    </row>
    <row r="920" spans="1:14" ht="15" collapsed="1">
      <c r="A920" s="60">
        <f t="shared" si="115"/>
        <v>45</v>
      </c>
      <c r="B920" s="51">
        <f t="shared" si="116"/>
        <v>902.339984657452</v>
      </c>
      <c r="C920" s="51">
        <f t="shared" si="120"/>
        <v>292.95409763863677</v>
      </c>
      <c r="D920" s="81" t="str">
        <f t="shared" si="117"/>
        <v>VALIDO</v>
      </c>
      <c r="K920" s="3">
        <v>2700</v>
      </c>
      <c r="L920" s="84">
        <f t="shared" si="118"/>
        <v>292.95409763863677</v>
      </c>
      <c r="M920" s="72">
        <f t="shared" si="121"/>
        <v>3.4011908224494074</v>
      </c>
      <c r="N920" s="72">
        <f t="shared" si="119"/>
        <v>3.4011908224494074</v>
      </c>
    </row>
    <row r="921" spans="1:14" ht="15" hidden="1" outlineLevel="1">
      <c r="A921" s="60">
        <f t="shared" si="115"/>
        <v>45.5</v>
      </c>
      <c r="B921" s="51">
        <f t="shared" si="116"/>
        <v>903.9910382374837</v>
      </c>
      <c r="C921" s="51">
        <f t="shared" si="120"/>
        <v>296.35528846108616</v>
      </c>
      <c r="D921" s="81" t="str">
        <f t="shared" si="117"/>
        <v>VALIDO</v>
      </c>
      <c r="K921" s="3">
        <v>2730</v>
      </c>
      <c r="L921" s="84">
        <f t="shared" si="118"/>
        <v>296.35528846108616</v>
      </c>
      <c r="M921" s="72">
        <f t="shared" si="121"/>
        <v>3.392623651296055</v>
      </c>
      <c r="N921" s="72">
        <f t="shared" si="119"/>
        <v>3.392623651296055</v>
      </c>
    </row>
    <row r="922" spans="1:14" ht="15" hidden="1" outlineLevel="1">
      <c r="A922" s="60">
        <f t="shared" si="115"/>
        <v>46</v>
      </c>
      <c r="B922" s="51">
        <f t="shared" si="116"/>
        <v>905.6240963248757</v>
      </c>
      <c r="C922" s="51">
        <f t="shared" si="120"/>
        <v>299.7479121123822</v>
      </c>
      <c r="D922" s="81" t="str">
        <f t="shared" si="117"/>
        <v>VALIDO</v>
      </c>
      <c r="K922" s="3">
        <v>2760</v>
      </c>
      <c r="L922" s="84">
        <f t="shared" si="118"/>
        <v>299.7479121123822</v>
      </c>
      <c r="M922" s="72">
        <f t="shared" si="121"/>
        <v>3.383966169440603</v>
      </c>
      <c r="N922" s="72">
        <f t="shared" si="119"/>
        <v>3.383966169440603</v>
      </c>
    </row>
    <row r="923" spans="1:14" ht="15" hidden="1" outlineLevel="1">
      <c r="A923" s="60">
        <f t="shared" si="115"/>
        <v>46.5</v>
      </c>
      <c r="B923" s="51">
        <f t="shared" si="116"/>
        <v>907.2395469739973</v>
      </c>
      <c r="C923" s="51">
        <f t="shared" si="120"/>
        <v>303.1318782818228</v>
      </c>
      <c r="D923" s="81" t="str">
        <f t="shared" si="117"/>
        <v>VALIDO</v>
      </c>
      <c r="K923" s="3">
        <v>2790</v>
      </c>
      <c r="L923" s="84">
        <f t="shared" si="118"/>
        <v>303.1318782818228</v>
      </c>
      <c r="M923" s="72">
        <f t="shared" si="121"/>
        <v>3.3752223078102483</v>
      </c>
      <c r="N923" s="72">
        <f t="shared" si="119"/>
        <v>3.3752223078102483</v>
      </c>
    </row>
    <row r="924" spans="1:14" ht="15" hidden="1" outlineLevel="1">
      <c r="A924" s="60">
        <f t="shared" si="115"/>
        <v>47</v>
      </c>
      <c r="B924" s="51">
        <f t="shared" si="116"/>
        <v>908.8377658209986</v>
      </c>
      <c r="C924" s="51">
        <f t="shared" si="120"/>
        <v>306.50710058963307</v>
      </c>
      <c r="D924" s="81" t="str">
        <f t="shared" si="117"/>
        <v>VALIDO</v>
      </c>
      <c r="K924" s="3">
        <v>2820</v>
      </c>
      <c r="L924" s="84">
        <f t="shared" si="118"/>
        <v>306.50710058963307</v>
      </c>
      <c r="M924" s="72">
        <f t="shared" si="121"/>
        <v>3.366395853259048</v>
      </c>
      <c r="N924" s="72">
        <f t="shared" si="119"/>
        <v>3.366395853259048</v>
      </c>
    </row>
    <row r="925" spans="1:14" ht="15" hidden="1" outlineLevel="1">
      <c r="A925" s="60">
        <f t="shared" si="115"/>
        <v>47.5</v>
      </c>
      <c r="B925" s="51">
        <f t="shared" si="116"/>
        <v>910.4191166080886</v>
      </c>
      <c r="C925" s="51">
        <f t="shared" si="120"/>
        <v>309.87349644289213</v>
      </c>
      <c r="D925" s="81" t="str">
        <f t="shared" si="117"/>
        <v>VALIDO</v>
      </c>
      <c r="K925" s="3">
        <v>2850</v>
      </c>
      <c r="L925" s="84">
        <f t="shared" si="118"/>
        <v>309.87349644289213</v>
      </c>
      <c r="M925" s="72">
        <f t="shared" si="121"/>
        <v>3.357490455038568</v>
      </c>
      <c r="N925" s="72">
        <f t="shared" si="119"/>
        <v>3.357490455038568</v>
      </c>
    </row>
    <row r="926" spans="1:14" ht="15" hidden="1" outlineLevel="1">
      <c r="A926" s="60">
        <f t="shared" si="115"/>
        <v>48</v>
      </c>
      <c r="B926" s="51">
        <f t="shared" si="116"/>
        <v>911.9839516804327</v>
      </c>
      <c r="C926" s="51">
        <f t="shared" si="120"/>
        <v>313.2309868979307</v>
      </c>
      <c r="D926" s="81" t="str">
        <f t="shared" si="117"/>
        <v>VALIDO</v>
      </c>
      <c r="K926" s="3">
        <v>2880</v>
      </c>
      <c r="L926" s="84">
        <f t="shared" si="118"/>
        <v>313.2309868979307</v>
      </c>
      <c r="M926" s="72">
        <f t="shared" si="121"/>
        <v>3.3485096309103133</v>
      </c>
      <c r="N926" s="72">
        <f t="shared" si="119"/>
        <v>3.3485096309103133</v>
      </c>
    </row>
    <row r="927" spans="1:14" ht="15" hidden="1" outlineLevel="1">
      <c r="A927" s="60">
        <f t="shared" si="115"/>
        <v>48.5</v>
      </c>
      <c r="B927" s="51">
        <f t="shared" si="116"/>
        <v>913.5326124573692</v>
      </c>
      <c r="C927" s="51">
        <f t="shared" si="120"/>
        <v>316.579496528841</v>
      </c>
      <c r="D927" s="81" t="str">
        <f t="shared" si="117"/>
        <v>VALIDO</v>
      </c>
      <c r="K927" s="3">
        <v>2910</v>
      </c>
      <c r="L927" s="84">
        <f t="shared" si="118"/>
        <v>316.579496528841</v>
      </c>
      <c r="M927" s="72">
        <f t="shared" si="121"/>
        <v>3.339456772922738</v>
      </c>
      <c r="N927" s="72">
        <f t="shared" si="119"/>
        <v>3.339456772922738</v>
      </c>
    </row>
    <row r="928" spans="1:14" ht="15" hidden="1" outlineLevel="1">
      <c r="A928" s="60">
        <f t="shared" si="115"/>
        <v>49</v>
      </c>
      <c r="B928" s="51">
        <f t="shared" si="116"/>
        <v>915.0654298795222</v>
      </c>
      <c r="C928" s="51">
        <f t="shared" si="120"/>
        <v>319.91895330176374</v>
      </c>
      <c r="D928" s="81" t="str">
        <f t="shared" si="117"/>
        <v>VALIDO</v>
      </c>
      <c r="K928" s="3">
        <v>2940</v>
      </c>
      <c r="L928" s="84">
        <f t="shared" si="118"/>
        <v>319.91895330176374</v>
      </c>
      <c r="M928" s="72">
        <f t="shared" si="121"/>
        <v>3.3303351528751834</v>
      </c>
      <c r="N928" s="72">
        <f t="shared" si="119"/>
        <v>3.3303351528751834</v>
      </c>
    </row>
    <row r="929" spans="1:14" ht="15" hidden="1" outlineLevel="1">
      <c r="A929" s="60">
        <f t="shared" si="115"/>
        <v>49.5</v>
      </c>
      <c r="B929" s="51">
        <f t="shared" si="116"/>
        <v>916.5827248332747</v>
      </c>
      <c r="C929" s="51">
        <f t="shared" si="120"/>
        <v>323.24928845463893</v>
      </c>
      <c r="D929" s="81" t="str">
        <f t="shared" si="117"/>
        <v>VALIDO</v>
      </c>
      <c r="K929" s="3">
        <v>2970</v>
      </c>
      <c r="L929" s="84">
        <f t="shared" si="118"/>
        <v>323.24928845463893</v>
      </c>
      <c r="M929" s="72">
        <f t="shared" si="121"/>
        <v>3.3211479274888216</v>
      </c>
      <c r="N929" s="72">
        <f t="shared" si="119"/>
        <v>3.3211479274888216</v>
      </c>
    </row>
    <row r="930" spans="1:14" ht="15" hidden="1" outlineLevel="1">
      <c r="A930" s="60">
        <f t="shared" si="115"/>
        <v>50</v>
      </c>
      <c r="B930" s="51">
        <f t="shared" si="116"/>
        <v>918.0848085539628</v>
      </c>
      <c r="C930" s="51">
        <f t="shared" si="120"/>
        <v>326.57043638212775</v>
      </c>
      <c r="D930" s="81" t="str">
        <f t="shared" si="117"/>
        <v>VALIDO</v>
      </c>
      <c r="K930" s="3">
        <v>3000</v>
      </c>
      <c r="L930" s="84">
        <f t="shared" si="118"/>
        <v>326.57043638212775</v>
      </c>
      <c r="M930" s="72">
        <f t="shared" si="121"/>
        <v>3.3118981433034067</v>
      </c>
      <c r="N930" s="72">
        <f t="shared" si="119"/>
        <v>3.3118981433034067</v>
      </c>
    </row>
    <row r="931" spans="1:14" ht="15" hidden="1" outlineLevel="1">
      <c r="A931" s="60">
        <f t="shared" si="115"/>
        <v>50.5</v>
      </c>
      <c r="B931" s="51">
        <f t="shared" si="116"/>
        <v>919.5719830090607</v>
      </c>
      <c r="C931" s="51">
        <f t="shared" si="120"/>
        <v>329.88233452543113</v>
      </c>
      <c r="D931" s="81" t="str">
        <f t="shared" si="117"/>
        <v>VALIDO</v>
      </c>
      <c r="K931" s="3">
        <v>3030</v>
      </c>
      <c r="L931" s="84">
        <f t="shared" si="118"/>
        <v>329.88233452543113</v>
      </c>
      <c r="M931" s="72">
        <f t="shared" si="121"/>
        <v>3.302588741316938</v>
      </c>
      <c r="N931" s="72">
        <f t="shared" si="119"/>
        <v>3.302588741316938</v>
      </c>
    </row>
    <row r="932" spans="1:14" ht="15" hidden="1" outlineLevel="1">
      <c r="A932" s="60">
        <f t="shared" si="115"/>
        <v>51</v>
      </c>
      <c r="B932" s="51">
        <f t="shared" si="116"/>
        <v>921.0445412625329</v>
      </c>
      <c r="C932" s="51">
        <f t="shared" si="120"/>
        <v>333.18492326674806</v>
      </c>
      <c r="D932" s="81" t="str">
        <f t="shared" si="117"/>
        <v>VALIDO</v>
      </c>
      <c r="K932" s="3">
        <v>3060</v>
      </c>
      <c r="L932" s="84">
        <f t="shared" si="118"/>
        <v>333.18492326674806</v>
      </c>
      <c r="M932" s="72">
        <f t="shared" si="121"/>
        <v>3.2932225613847055</v>
      </c>
      <c r="N932" s="72">
        <f t="shared" si="119"/>
        <v>3.2932225613847055</v>
      </c>
    </row>
    <row r="933" spans="1:14" ht="15" hidden="1" outlineLevel="1">
      <c r="A933" s="60">
        <f t="shared" si="115"/>
        <v>51.5</v>
      </c>
      <c r="B933" s="51">
        <f t="shared" si="116"/>
        <v>922.5027678214584</v>
      </c>
      <c r="C933" s="51">
        <f t="shared" si="120"/>
        <v>336.47814582813277</v>
      </c>
      <c r="D933" s="81" t="str">
        <f t="shared" si="117"/>
        <v>VALIDO</v>
      </c>
      <c r="K933" s="3">
        <v>3090</v>
      </c>
      <c r="L933" s="84">
        <f t="shared" si="118"/>
        <v>336.47814582813277</v>
      </c>
      <c r="M933" s="72">
        <f t="shared" si="121"/>
        <v>3.2838023463920663</v>
      </c>
      <c r="N933" s="72">
        <f t="shared" si="119"/>
        <v>3.2838023463920663</v>
      </c>
    </row>
    <row r="934" spans="1:14" ht="15" hidden="1" outlineLevel="1">
      <c r="A934" s="60">
        <f t="shared" si="115"/>
        <v>52</v>
      </c>
      <c r="B934" s="51">
        <f t="shared" si="116"/>
        <v>923.9469389659464</v>
      </c>
      <c r="C934" s="51">
        <f t="shared" si="120"/>
        <v>339.76194817452483</v>
      </c>
      <c r="D934" s="81" t="str">
        <f t="shared" si="117"/>
        <v>VALIDO</v>
      </c>
      <c r="K934" s="3">
        <v>3120</v>
      </c>
      <c r="L934" s="84">
        <f t="shared" si="118"/>
        <v>339.76194817452483</v>
      </c>
      <c r="M934" s="72">
        <f t="shared" si="121"/>
        <v>3.274330746215432</v>
      </c>
      <c r="N934" s="72">
        <f t="shared" si="119"/>
        <v>3.274330746215432</v>
      </c>
    </row>
    <row r="935" spans="1:14" ht="15" hidden="1" outlineLevel="1">
      <c r="A935" s="60">
        <f t="shared" si="115"/>
        <v>52.5</v>
      </c>
      <c r="B935" s="51">
        <f t="shared" si="116"/>
        <v>925.3773230633055</v>
      </c>
      <c r="C935" s="51">
        <f t="shared" si="120"/>
        <v>343.03627892074024</v>
      </c>
      <c r="D935" s="81" t="str">
        <f t="shared" si="117"/>
        <v>VALIDO</v>
      </c>
      <c r="K935" s="3">
        <v>3150</v>
      </c>
      <c r="L935" s="84">
        <f t="shared" si="118"/>
        <v>343.03627892074024</v>
      </c>
      <c r="M935" s="72">
        <f t="shared" si="121"/>
        <v>3.2648103214837016</v>
      </c>
      <c r="N935" s="72">
        <f t="shared" si="119"/>
        <v>3.2648103214837016</v>
      </c>
    </row>
    <row r="936" spans="1:14" ht="15" hidden="1" outlineLevel="1">
      <c r="A936" s="60">
        <f t="shared" si="115"/>
        <v>53</v>
      </c>
      <c r="B936" s="51">
        <f t="shared" si="116"/>
        <v>926.7941808673575</v>
      </c>
      <c r="C936" s="51">
        <f t="shared" si="120"/>
        <v>346.30108924222395</v>
      </c>
      <c r="D936" s="81" t="str">
        <f t="shared" si="117"/>
        <v>VALIDO</v>
      </c>
      <c r="K936" s="3">
        <v>3180</v>
      </c>
      <c r="L936" s="84">
        <f t="shared" si="118"/>
        <v>346.30108924222395</v>
      </c>
      <c r="M936" s="72">
        <f t="shared" si="121"/>
        <v>3.2552435471525656</v>
      </c>
      <c r="N936" s="72">
        <f t="shared" si="119"/>
        <v>3.2552435471525656</v>
      </c>
    </row>
    <row r="937" spans="1:14" ht="15" hidden="1" outlineLevel="1">
      <c r="A937" s="60">
        <f t="shared" si="115"/>
        <v>53.5</v>
      </c>
      <c r="B937" s="51">
        <f t="shared" si="116"/>
        <v>928.1977658037299</v>
      </c>
      <c r="C937" s="51">
        <f t="shared" si="120"/>
        <v>349.55633278937654</v>
      </c>
      <c r="D937" s="81" t="str">
        <f t="shared" si="117"/>
        <v>VALIDO</v>
      </c>
      <c r="K937" s="3">
        <v>3210</v>
      </c>
      <c r="L937" s="84">
        <f t="shared" si="118"/>
        <v>349.55633278937654</v>
      </c>
      <c r="M937" s="72">
        <f t="shared" si="121"/>
        <v>3.245632815902625</v>
      </c>
      <c r="N937" s="72">
        <f t="shared" si="119"/>
        <v>3.245632815902625</v>
      </c>
    </row>
    <row r="938" spans="1:14" ht="15" hidden="1" outlineLevel="1">
      <c r="A938" s="60">
        <f t="shared" si="115"/>
        <v>54</v>
      </c>
      <c r="B938" s="51">
        <f t="shared" si="116"/>
        <v>929.5883242419111</v>
      </c>
      <c r="C938" s="51">
        <f t="shared" si="120"/>
        <v>352.8019656052792</v>
      </c>
      <c r="D938" s="81" t="str">
        <f t="shared" si="117"/>
        <v>VALIDO</v>
      </c>
      <c r="K938" s="3">
        <v>3240</v>
      </c>
      <c r="L938" s="84">
        <f t="shared" si="118"/>
        <v>352.8019656052792</v>
      </c>
      <c r="M938" s="72">
        <f t="shared" si="121"/>
        <v>3.2359804413716087</v>
      </c>
      <c r="N938" s="72">
        <f t="shared" si="119"/>
        <v>3.2359804413716087</v>
      </c>
    </row>
    <row r="939" spans="1:14" ht="15" hidden="1" outlineLevel="1">
      <c r="A939" s="60">
        <f t="shared" si="115"/>
        <v>54.5</v>
      </c>
      <c r="B939" s="51">
        <f t="shared" si="116"/>
        <v>930.9660957547956</v>
      </c>
      <c r="C939" s="51">
        <f t="shared" si="120"/>
        <v>356.0379460466508</v>
      </c>
      <c r="D939" s="81" t="str">
        <f t="shared" si="117"/>
        <v>VALIDO</v>
      </c>
      <c r="K939" s="3">
        <v>3270</v>
      </c>
      <c r="L939" s="84">
        <f t="shared" si="118"/>
        <v>356.0379460466508</v>
      </c>
      <c r="M939" s="72">
        <f t="shared" si="121"/>
        <v>3.2262886612304515</v>
      </c>
      <c r="N939" s="72">
        <f t="shared" si="119"/>
        <v>3.2262886612304515</v>
      </c>
    </row>
    <row r="940" spans="1:14" ht="15" hidden="1" outlineLevel="1">
      <c r="A940" s="60">
        <f t="shared" si="115"/>
        <v>55</v>
      </c>
      <c r="B940" s="51">
        <f t="shared" si="116"/>
        <v>932.3313133664043</v>
      </c>
      <c r="C940" s="51">
        <f t="shared" si="120"/>
        <v>359.26423470788126</v>
      </c>
      <c r="D940" s="81" t="str">
        <f t="shared" si="117"/>
        <v>VALIDO</v>
      </c>
      <c r="K940" s="3">
        <v>3300</v>
      </c>
      <c r="L940" s="84">
        <f t="shared" si="118"/>
        <v>359.26423470788126</v>
      </c>
      <c r="M940" s="72">
        <f t="shared" si="121"/>
        <v>3.21655964011232</v>
      </c>
      <c r="N940" s="72">
        <f t="shared" si="119"/>
        <v>3.21655964011232</v>
      </c>
    </row>
    <row r="941" spans="1:14" ht="15" hidden="1" outlineLevel="1">
      <c r="A941" s="60">
        <f t="shared" si="115"/>
        <v>55.5</v>
      </c>
      <c r="B941" s="51">
        <f t="shared" si="116"/>
        <v>933.6842037884214</v>
      </c>
      <c r="C941" s="51">
        <f t="shared" si="120"/>
        <v>362.4807943479936</v>
      </c>
      <c r="D941" s="81" t="str">
        <f t="shared" si="117"/>
        <v>VALIDO</v>
      </c>
      <c r="K941" s="3">
        <v>3330</v>
      </c>
      <c r="L941" s="84">
        <f t="shared" si="118"/>
        <v>362.4807943479936</v>
      </c>
      <c r="M941" s="72">
        <f t="shared" si="121"/>
        <v>3.206795472402738</v>
      </c>
      <c r="N941" s="72">
        <f t="shared" si="119"/>
        <v>3.206795472402738</v>
      </c>
    </row>
    <row r="942" spans="1:14" ht="15" hidden="1" outlineLevel="1">
      <c r="A942" s="60">
        <f t="shared" si="115"/>
        <v>56</v>
      </c>
      <c r="B942" s="51">
        <f t="shared" si="116"/>
        <v>935.0249876461465</v>
      </c>
      <c r="C942" s="51">
        <f t="shared" si="120"/>
        <v>365.68758982039634</v>
      </c>
      <c r="D942" s="81" t="str">
        <f t="shared" si="117"/>
        <v>VALIDO</v>
      </c>
      <c r="K942" s="3">
        <v>3360</v>
      </c>
      <c r="L942" s="84">
        <f t="shared" si="118"/>
        <v>365.68758982039634</v>
      </c>
      <c r="M942" s="72">
        <f t="shared" si="121"/>
        <v>3.1969981848989573</v>
      </c>
      <c r="N942" s="72">
        <f t="shared" si="119"/>
        <v>3.1969981848989573</v>
      </c>
    </row>
    <row r="943" spans="1:14" ht="15" hidden="1" outlineLevel="1">
      <c r="A943" s="60">
        <f t="shared" si="115"/>
        <v>56.5</v>
      </c>
      <c r="B943" s="51">
        <f t="shared" si="116"/>
        <v>936.353879694427</v>
      </c>
      <c r="C943" s="51">
        <f t="shared" si="120"/>
        <v>368.8845880052953</v>
      </c>
      <c r="D943" s="81" t="str">
        <f t="shared" si="117"/>
        <v>VALIDO</v>
      </c>
      <c r="K943" s="3">
        <v>3390</v>
      </c>
      <c r="L943" s="84">
        <f t="shared" si="118"/>
        <v>368.8845880052953</v>
      </c>
      <c r="M943" s="72">
        <f t="shared" si="121"/>
        <v>3.187169739345629</v>
      </c>
      <c r="N943" s="72">
        <f t="shared" si="119"/>
        <v>3.187169739345629</v>
      </c>
    </row>
    <row r="944" spans="1:14" ht="15" hidden="1" outlineLevel="1">
      <c r="A944" s="60">
        <f t="shared" si="115"/>
        <v>57</v>
      </c>
      <c r="B944" s="51">
        <f t="shared" si="116"/>
        <v>937.6710890240984</v>
      </c>
      <c r="C944" s="51">
        <f t="shared" si="120"/>
        <v>372.07175774464093</v>
      </c>
      <c r="D944" s="81" t="str">
        <f t="shared" si="117"/>
        <v>VALIDO</v>
      </c>
      <c r="K944" s="3">
        <v>3420</v>
      </c>
      <c r="L944" s="84">
        <f t="shared" si="118"/>
        <v>372.07175774464093</v>
      </c>
      <c r="M944" s="72">
        <f t="shared" si="121"/>
        <v>3.1773120348538284</v>
      </c>
      <c r="N944" s="72">
        <f t="shared" si="119"/>
        <v>3.1773120348538284</v>
      </c>
    </row>
    <row r="945" spans="1:14" ht="15" hidden="1" outlineLevel="1">
      <c r="A945" s="60">
        <f t="shared" si="115"/>
        <v>57.5</v>
      </c>
      <c r="B945" s="51">
        <f t="shared" si="116"/>
        <v>938.9768192594286</v>
      </c>
      <c r="C945" s="51">
        <f t="shared" si="120"/>
        <v>375.2490697794948</v>
      </c>
      <c r="D945" s="81" t="str">
        <f t="shared" si="117"/>
        <v>VALIDO</v>
      </c>
      <c r="K945" s="3">
        <v>3450</v>
      </c>
      <c r="L945" s="84">
        <f t="shared" si="118"/>
        <v>375.2490697794948</v>
      </c>
      <c r="M945" s="72">
        <f t="shared" si="121"/>
        <v>3.1674269102098913</v>
      </c>
      <c r="N945" s="72">
        <f t="shared" si="119"/>
        <v>3.1674269102098913</v>
      </c>
    </row>
    <row r="946" spans="1:14" ht="15" hidden="1" outlineLevel="1">
      <c r="A946" s="60">
        <f t="shared" si="115"/>
        <v>58</v>
      </c>
      <c r="B946" s="51">
        <f t="shared" si="116"/>
        <v>940.2712687470341</v>
      </c>
      <c r="C946" s="51">
        <f t="shared" si="120"/>
        <v>378.4164966897047</v>
      </c>
      <c r="D946" s="81" t="str">
        <f t="shared" si="117"/>
        <v>VALIDO</v>
      </c>
      <c r="K946" s="3">
        <v>3480</v>
      </c>
      <c r="L946" s="84">
        <f t="shared" si="118"/>
        <v>378.4164966897047</v>
      </c>
      <c r="M946" s="72">
        <f t="shared" si="121"/>
        <v>3.157516146079675</v>
      </c>
      <c r="N946" s="72">
        <f t="shared" si="119"/>
        <v>3.157516146079675</v>
      </c>
    </row>
    <row r="947" spans="1:14" ht="15" hidden="1" outlineLevel="1">
      <c r="A947" s="60">
        <f t="shared" si="115"/>
        <v>58.5</v>
      </c>
      <c r="B947" s="51">
        <f t="shared" si="116"/>
        <v>941.5546307367038</v>
      </c>
      <c r="C947" s="51">
        <f t="shared" si="120"/>
        <v>381.57401283578434</v>
      </c>
      <c r="D947" s="81" t="str">
        <f t="shared" si="117"/>
        <v>VALIDO</v>
      </c>
      <c r="K947" s="3">
        <v>3510</v>
      </c>
      <c r="L947" s="84">
        <f t="shared" si="118"/>
        <v>381.57401283578434</v>
      </c>
      <c r="M947" s="72">
        <f t="shared" si="121"/>
        <v>3.147581467114559</v>
      </c>
      <c r="N947" s="72">
        <f t="shared" si="119"/>
        <v>3.147581467114559</v>
      </c>
    </row>
    <row r="948" spans="1:14" ht="15" hidden="1" outlineLevel="1">
      <c r="A948" s="60">
        <f t="shared" si="115"/>
        <v>59</v>
      </c>
      <c r="B948" s="51">
        <f t="shared" si="116"/>
        <v>942.827093554545</v>
      </c>
      <c r="C948" s="51">
        <f t="shared" si="120"/>
        <v>384.7215943028989</v>
      </c>
      <c r="D948" s="81" t="str">
        <f t="shared" si="117"/>
        <v>VALIDO</v>
      </c>
      <c r="K948" s="3">
        <v>3540</v>
      </c>
      <c r="L948" s="84">
        <f t="shared" si="118"/>
        <v>384.7215943028989</v>
      </c>
      <c r="M948" s="72">
        <f t="shared" si="121"/>
        <v>3.137624543963695</v>
      </c>
      <c r="N948" s="72">
        <f t="shared" si="119"/>
        <v>3.137624543963695</v>
      </c>
    </row>
    <row r="949" spans="1:14" ht="15" hidden="1" outlineLevel="1">
      <c r="A949" s="60">
        <f t="shared" si="115"/>
        <v>59.5</v>
      </c>
      <c r="B949" s="51">
        <f t="shared" si="116"/>
        <v>944.0888407688393</v>
      </c>
      <c r="C949" s="51">
        <f t="shared" si="120"/>
        <v>387.8592188468626</v>
      </c>
      <c r="D949" s="81" t="str">
        <f t="shared" si="117"/>
        <v>VALIDO</v>
      </c>
      <c r="K949" s="3">
        <v>3570</v>
      </c>
      <c r="L949" s="84">
        <f t="shared" si="118"/>
        <v>387.8592188468626</v>
      </c>
      <c r="M949" s="72">
        <f t="shared" si="121"/>
        <v>3.1276469951980563</v>
      </c>
      <c r="N949" s="72">
        <f t="shared" si="119"/>
        <v>3.1276469951980563</v>
      </c>
    </row>
    <row r="950" spans="1:14" ht="15" collapsed="1">
      <c r="A950" s="60">
        <f t="shared" si="115"/>
        <v>60</v>
      </c>
      <c r="B950" s="51">
        <f t="shared" si="116"/>
        <v>945.340051348972</v>
      </c>
      <c r="C950" s="51">
        <f t="shared" si="120"/>
        <v>390.98686584206064</v>
      </c>
      <c r="D950" s="81" t="str">
        <f t="shared" si="117"/>
        <v>VALIDO</v>
      </c>
      <c r="K950" s="3">
        <v>3600</v>
      </c>
      <c r="L950" s="84">
        <f t="shared" si="118"/>
        <v>390.98686584206064</v>
      </c>
      <c r="M950" s="72">
        <f t="shared" si="121"/>
        <v>3.117650389150678</v>
      </c>
      <c r="N950" s="72">
        <f t="shared" si="119"/>
        <v>3.117650389150678</v>
      </c>
    </row>
    <row r="951" spans="1:14" ht="15" hidden="1" outlineLevel="1">
      <c r="A951" s="60">
        <f t="shared" si="115"/>
        <v>60.5</v>
      </c>
      <c r="B951" s="51">
        <f t="shared" si="116"/>
        <v>946.580899817781</v>
      </c>
      <c r="C951" s="51">
        <f t="shared" si="120"/>
        <v>394.10451623121133</v>
      </c>
      <c r="D951" s="81" t="str">
        <f t="shared" si="117"/>
        <v>VALIDO</v>
      </c>
      <c r="K951" s="3">
        <v>3630</v>
      </c>
      <c r="L951" s="84">
        <f t="shared" si="118"/>
        <v>394.10451623121133</v>
      </c>
      <c r="M951" s="72">
        <f t="shared" si="121"/>
        <v>3.1076362456773587</v>
      </c>
      <c r="N951" s="72">
        <f t="shared" si="119"/>
        <v>3.1076362456773587</v>
      </c>
    </row>
    <row r="952" spans="1:14" ht="15" hidden="1" outlineLevel="1">
      <c r="A952" s="60">
        <f t="shared" si="115"/>
        <v>61</v>
      </c>
      <c r="B952" s="51">
        <f t="shared" si="116"/>
        <v>947.811556397649</v>
      </c>
      <c r="C952" s="51">
        <f t="shared" si="120"/>
        <v>397.2121524768887</v>
      </c>
      <c r="D952" s="81" t="str">
        <f t="shared" si="117"/>
        <v>VALIDO</v>
      </c>
      <c r="K952" s="3">
        <v>3660</v>
      </c>
      <c r="L952" s="84">
        <f t="shared" si="118"/>
        <v>397.2121524768887</v>
      </c>
      <c r="M952" s="72">
        <f t="shared" si="121"/>
        <v>3.097606037842122</v>
      </c>
      <c r="N952" s="72">
        <f t="shared" si="119"/>
        <v>3.097606037842122</v>
      </c>
    </row>
    <row r="953" spans="1:14" ht="15" hidden="1" outlineLevel="1">
      <c r="A953" s="60">
        <f t="shared" si="115"/>
        <v>61.5</v>
      </c>
      <c r="B953" s="51">
        <f t="shared" si="116"/>
        <v>949.0321871506444</v>
      </c>
      <c r="C953" s="51">
        <f t="shared" si="120"/>
        <v>400.30975851473085</v>
      </c>
      <c r="D953" s="81" t="str">
        <f t="shared" si="117"/>
        <v>VALIDO</v>
      </c>
      <c r="K953" s="3">
        <v>3690</v>
      </c>
      <c r="L953" s="84">
        <f t="shared" si="118"/>
        <v>400.30975851473085</v>
      </c>
      <c r="M953" s="72">
        <f t="shared" si="121"/>
        <v>3.0875611935312666</v>
      </c>
      <c r="N953" s="72">
        <f t="shared" si="119"/>
        <v>3.0875611935312666</v>
      </c>
    </row>
    <row r="954" spans="1:14" ht="15" hidden="1" outlineLevel="1">
      <c r="A954" s="60">
        <f t="shared" si="115"/>
        <v>62</v>
      </c>
      <c r="B954" s="51">
        <f t="shared" si="116"/>
        <v>950.2429541129995</v>
      </c>
      <c r="C954" s="51">
        <f t="shared" si="120"/>
        <v>403.3973197082621</v>
      </c>
      <c r="D954" s="81" t="str">
        <f t="shared" si="117"/>
        <v>VALIDO</v>
      </c>
      <c r="K954" s="3">
        <v>3720</v>
      </c>
      <c r="L954" s="84">
        <f t="shared" si="118"/>
        <v>403.3973197082621</v>
      </c>
      <c r="M954" s="72">
        <f t="shared" si="121"/>
        <v>3.077503096999398</v>
      </c>
      <c r="N954" s="72">
        <f t="shared" si="119"/>
        <v>3.077503096999398</v>
      </c>
    </row>
    <row r="955" spans="1:14" ht="15" hidden="1" outlineLevel="1">
      <c r="A955" s="60">
        <f t="shared" si="115"/>
        <v>62.5</v>
      </c>
      <c r="B955" s="51">
        <f t="shared" si="116"/>
        <v>951.4440154241998</v>
      </c>
      <c r="C955" s="51">
        <f t="shared" si="120"/>
        <v>406.4748228052615</v>
      </c>
      <c r="D955" s="81" t="str">
        <f t="shared" si="117"/>
        <v>VALIDO</v>
      </c>
      <c r="K955" s="3">
        <v>3750</v>
      </c>
      <c r="L955" s="84">
        <f t="shared" si="118"/>
        <v>406.4748228052615</v>
      </c>
      <c r="M955" s="72">
        <f t="shared" si="121"/>
        <v>3.0674330903511517</v>
      </c>
      <c r="N955" s="72">
        <f t="shared" si="119"/>
        <v>3.0674330903511517</v>
      </c>
    </row>
    <row r="956" spans="1:14" ht="15" hidden="1" outlineLevel="1">
      <c r="A956" s="60">
        <f t="shared" si="115"/>
        <v>63</v>
      </c>
      <c r="B956" s="51">
        <f t="shared" si="116"/>
        <v>952.6355254509382</v>
      </c>
      <c r="C956" s="51">
        <f t="shared" si="120"/>
        <v>409.54225589561264</v>
      </c>
      <c r="D956" s="81" t="str">
        <f t="shared" si="117"/>
        <v>VALIDO</v>
      </c>
      <c r="K956" s="3">
        <v>3780</v>
      </c>
      <c r="L956" s="84">
        <f t="shared" si="118"/>
        <v>409.54225589561264</v>
      </c>
      <c r="M956" s="72">
        <f t="shared" si="121"/>
        <v>3.057352474961751</v>
      </c>
      <c r="N956" s="72">
        <f t="shared" si="119"/>
        <v>3.057352474961751</v>
      </c>
    </row>
    <row r="957" spans="1:14" ht="15" hidden="1" outlineLevel="1">
      <c r="A957" s="60">
        <f t="shared" si="115"/>
        <v>63.5</v>
      </c>
      <c r="B957" s="51">
        <f t="shared" si="116"/>
        <v>953.8176349061818</v>
      </c>
      <c r="C957" s="51">
        <f t="shared" si="120"/>
        <v>412.5996083705744</v>
      </c>
      <c r="D957" s="81" t="str">
        <f t="shared" si="117"/>
        <v>VALIDO</v>
      </c>
      <c r="K957" s="3">
        <v>3810</v>
      </c>
      <c r="L957" s="84">
        <f t="shared" si="118"/>
        <v>412.5996083705744</v>
      </c>
      <c r="M957" s="72">
        <f t="shared" si="121"/>
        <v>3.047262512839085</v>
      </c>
      <c r="N957" s="72">
        <f t="shared" si="119"/>
        <v>3.047262512839085</v>
      </c>
    </row>
    <row r="958" spans="1:14" ht="15" hidden="1" outlineLevel="1">
      <c r="A958" s="60">
        <f aca="true" t="shared" si="122" ref="A958:A1021">K958/60</f>
        <v>64</v>
      </c>
      <c r="B958" s="51">
        <f aca="true" t="shared" si="123" ref="B958:B1021">20+345*(LOG(8*A958+1))</f>
        <v>954.9904909635766</v>
      </c>
      <c r="C958" s="51">
        <f t="shared" si="120"/>
        <v>415.6468708834135</v>
      </c>
      <c r="D958" s="81" t="str">
        <f aca="true" t="shared" si="124" ref="D958:D1021">IF(C958&lt;$E$38,"VALIDO","NO VALIDO")</f>
        <v>VALIDO</v>
      </c>
      <c r="K958" s="3">
        <v>3840</v>
      </c>
      <c r="L958" s="84">
        <f aca="true" t="shared" si="125" ref="L958:L1021">IF(C958&lt;$E$38,C958,"NO VALIDO")</f>
        <v>415.6468708834135</v>
      </c>
      <c r="M958" s="72">
        <f t="shared" si="121"/>
        <v>3.037164427930801</v>
      </c>
      <c r="N958" s="72">
        <f aca="true" t="shared" si="126" ref="N958:N1021">IF(M958&gt;0,M958,0)</f>
        <v>3.037164427930801</v>
      </c>
    </row>
    <row r="959" spans="1:14" ht="15" hidden="1" outlineLevel="1">
      <c r="A959" s="60">
        <f t="shared" si="122"/>
        <v>64.5</v>
      </c>
      <c r="B959" s="51">
        <f t="shared" si="123"/>
        <v>956.1542373674101</v>
      </c>
      <c r="C959" s="51">
        <f aca="true" t="shared" si="127" ref="C959:C1022">C958+N958</f>
        <v>418.6840353113443</v>
      </c>
      <c r="D959" s="81" t="str">
        <f t="shared" si="124"/>
        <v>VALIDO</v>
      </c>
      <c r="K959" s="3">
        <v>3870</v>
      </c>
      <c r="L959" s="84">
        <f t="shared" si="125"/>
        <v>418.6840353113443</v>
      </c>
      <c r="M959" s="72">
        <f aca="true" t="shared" si="128" ref="M959:M1022">(($B$824*$C$821*(B959-C959)*30)/$B$825)-($B$826*(B959-B958))</f>
        <v>3.0270594073784634</v>
      </c>
      <c r="N959" s="72">
        <f t="shared" si="126"/>
        <v>3.0270594073784634</v>
      </c>
    </row>
    <row r="960" spans="1:14" ht="15" hidden="1" outlineLevel="1">
      <c r="A960" s="60">
        <f t="shared" si="122"/>
        <v>65</v>
      </c>
      <c r="B960" s="51">
        <f t="shared" si="123"/>
        <v>957.309014538336</v>
      </c>
      <c r="C960" s="51">
        <f t="shared" si="127"/>
        <v>421.7110947187228</v>
      </c>
      <c r="D960" s="81" t="str">
        <f t="shared" si="124"/>
        <v>VALIDO</v>
      </c>
      <c r="K960" s="3">
        <v>3900</v>
      </c>
      <c r="L960" s="84">
        <f t="shared" si="125"/>
        <v>421.7110947187228</v>
      </c>
      <c r="M960" s="72">
        <f t="shared" si="128"/>
        <v>3.0169486027217207</v>
      </c>
      <c r="N960" s="72">
        <f t="shared" si="126"/>
        <v>3.0169486027217207</v>
      </c>
    </row>
    <row r="961" spans="1:14" ht="15" hidden="1" outlineLevel="1">
      <c r="A961" s="60">
        <f t="shared" si="122"/>
        <v>65.5</v>
      </c>
      <c r="B961" s="51">
        <f t="shared" si="123"/>
        <v>958.4549596750552</v>
      </c>
      <c r="C961" s="51">
        <f t="shared" si="127"/>
        <v>424.7280433214445</v>
      </c>
      <c r="D961" s="81" t="str">
        <f t="shared" si="124"/>
        <v>VALIDO</v>
      </c>
      <c r="K961" s="3">
        <v>3930</v>
      </c>
      <c r="L961" s="84">
        <f t="shared" si="125"/>
        <v>424.7280433214445</v>
      </c>
      <c r="M961" s="72">
        <f t="shared" si="128"/>
        <v>3.0068331310547207</v>
      </c>
      <c r="N961" s="72">
        <f t="shared" si="126"/>
        <v>3.0068331310547207</v>
      </c>
    </row>
    <row r="962" spans="1:14" ht="15" hidden="1" outlineLevel="1">
      <c r="A962" s="60">
        <f t="shared" si="122"/>
        <v>66</v>
      </c>
      <c r="B962" s="51">
        <f t="shared" si="123"/>
        <v>959.592206852139</v>
      </c>
      <c r="C962" s="51">
        <f t="shared" si="127"/>
        <v>427.73487645249924</v>
      </c>
      <c r="D962" s="81" t="str">
        <f t="shared" si="124"/>
        <v>VALIDO</v>
      </c>
      <c r="K962" s="3">
        <v>3960</v>
      </c>
      <c r="L962" s="84">
        <f t="shared" si="125"/>
        <v>427.73487645249924</v>
      </c>
      <c r="M962" s="72">
        <f t="shared" si="128"/>
        <v>2.9967140761370317</v>
      </c>
      <c r="N962" s="72">
        <f t="shared" si="126"/>
        <v>2.9967140761370317</v>
      </c>
    </row>
    <row r="963" spans="1:14" ht="15" hidden="1" outlineLevel="1">
      <c r="A963" s="60">
        <f t="shared" si="122"/>
        <v>66.5</v>
      </c>
      <c r="B963" s="51">
        <f t="shared" si="123"/>
        <v>960.7208871141675</v>
      </c>
      <c r="C963" s="51">
        <f t="shared" si="127"/>
        <v>430.7315905286363</v>
      </c>
      <c r="D963" s="81" t="str">
        <f t="shared" si="124"/>
        <v>VALIDO</v>
      </c>
      <c r="K963" s="3">
        <v>3990</v>
      </c>
      <c r="L963" s="84">
        <f t="shared" si="125"/>
        <v>430.7315905286363</v>
      </c>
      <c r="M963" s="72">
        <f t="shared" si="128"/>
        <v>2.9865924894612457</v>
      </c>
      <c r="N963" s="72">
        <f t="shared" si="126"/>
        <v>2.9865924894612457</v>
      </c>
    </row>
    <row r="964" spans="1:14" ht="15" hidden="1" outlineLevel="1">
      <c r="A964" s="60">
        <f t="shared" si="122"/>
        <v>67</v>
      </c>
      <c r="B964" s="51">
        <f t="shared" si="123"/>
        <v>961.8411285663466</v>
      </c>
      <c r="C964" s="51">
        <f t="shared" si="127"/>
        <v>433.71818301809753</v>
      </c>
      <c r="D964" s="81" t="str">
        <f t="shared" si="124"/>
        <v>VALIDO</v>
      </c>
      <c r="K964" s="3">
        <v>4020</v>
      </c>
      <c r="L964" s="84">
        <f t="shared" si="125"/>
        <v>433.71818301809753</v>
      </c>
      <c r="M964" s="72">
        <f t="shared" si="128"/>
        <v>2.9764693912794145</v>
      </c>
      <c r="N964" s="72">
        <f t="shared" si="126"/>
        <v>2.9764693912794145</v>
      </c>
    </row>
    <row r="965" spans="1:14" ht="15" hidden="1" outlineLevel="1">
      <c r="A965" s="60">
        <f t="shared" si="122"/>
        <v>67.5</v>
      </c>
      <c r="B965" s="51">
        <f t="shared" si="123"/>
        <v>962.9530564617664</v>
      </c>
      <c r="C965" s="51">
        <f t="shared" si="127"/>
        <v>436.69465240937694</v>
      </c>
      <c r="D965" s="81" t="str">
        <f t="shared" si="124"/>
        <v>VALIDO</v>
      </c>
      <c r="K965" s="3">
        <v>4050</v>
      </c>
      <c r="L965" s="84">
        <f t="shared" si="125"/>
        <v>436.69465240937694</v>
      </c>
      <c r="M965" s="72">
        <f t="shared" si="128"/>
        <v>2.96634577158976</v>
      </c>
      <c r="N965" s="72">
        <f t="shared" si="126"/>
        <v>2.96634577158976</v>
      </c>
    </row>
    <row r="966" spans="1:14" ht="15" hidden="1" outlineLevel="1">
      <c r="A966" s="60">
        <f t="shared" si="122"/>
        <v>68</v>
      </c>
      <c r="B966" s="51">
        <f t="shared" si="123"/>
        <v>964.0567932854417</v>
      </c>
      <c r="C966" s="51">
        <f t="shared" si="127"/>
        <v>439.6609981809667</v>
      </c>
      <c r="D966" s="81" t="str">
        <f t="shared" si="124"/>
        <v>VALIDO</v>
      </c>
      <c r="K966" s="3">
        <v>4080</v>
      </c>
      <c r="L966" s="84">
        <f t="shared" si="125"/>
        <v>439.6609981809667</v>
      </c>
      <c r="M966" s="72">
        <f t="shared" si="128"/>
        <v>2.9562225910862487</v>
      </c>
      <c r="N966" s="72">
        <f t="shared" si="126"/>
        <v>2.9562225910862487</v>
      </c>
    </row>
    <row r="967" spans="1:14" ht="15" hidden="1" outlineLevel="1">
      <c r="A967" s="60">
        <f t="shared" si="122"/>
        <v>68.5</v>
      </c>
      <c r="B967" s="51">
        <f t="shared" si="123"/>
        <v>965.1524588352817</v>
      </c>
      <c r="C967" s="51">
        <f t="shared" si="127"/>
        <v>442.617220772053</v>
      </c>
      <c r="D967" s="81" t="str">
        <f t="shared" si="124"/>
        <v>VALIDO</v>
      </c>
      <c r="K967" s="3">
        <v>4110</v>
      </c>
      <c r="L967" s="84">
        <f t="shared" si="125"/>
        <v>442.617220772053</v>
      </c>
      <c r="M967" s="72">
        <f t="shared" si="128"/>
        <v>2.946100782071885</v>
      </c>
      <c r="N967" s="72">
        <f t="shared" si="126"/>
        <v>2.946100782071885</v>
      </c>
    </row>
    <row r="968" spans="1:14" ht="15" hidden="1" outlineLevel="1">
      <c r="A968" s="60">
        <f t="shared" si="122"/>
        <v>69</v>
      </c>
      <c r="B968" s="51">
        <f t="shared" si="123"/>
        <v>966.2401703001209</v>
      </c>
      <c r="C968" s="51">
        <f t="shared" si="127"/>
        <v>445.56332155412485</v>
      </c>
      <c r="D968" s="81" t="str">
        <f t="shared" si="124"/>
        <v>VALIDO</v>
      </c>
      <c r="K968" s="3">
        <v>4140</v>
      </c>
      <c r="L968" s="84">
        <f t="shared" si="125"/>
        <v>445.56332155412485</v>
      </c>
      <c r="M968" s="72">
        <f t="shared" si="128"/>
        <v>2.9359812493379374</v>
      </c>
      <c r="N968" s="72">
        <f t="shared" si="126"/>
        <v>2.9359812493379374</v>
      </c>
    </row>
    <row r="969" spans="1:14" ht="15" hidden="1" outlineLevel="1">
      <c r="A969" s="60">
        <f t="shared" si="122"/>
        <v>69.5</v>
      </c>
      <c r="B969" s="51">
        <f t="shared" si="123"/>
        <v>967.3200423349365</v>
      </c>
      <c r="C969" s="51">
        <f t="shared" si="127"/>
        <v>448.4993028034628</v>
      </c>
      <c r="D969" s="81" t="str">
        <f t="shared" si="124"/>
        <v>VALIDO</v>
      </c>
      <c r="K969" s="3">
        <v>4170</v>
      </c>
      <c r="L969" s="84">
        <f t="shared" si="125"/>
        <v>448.4993028034628</v>
      </c>
      <c r="M969" s="72">
        <f t="shared" si="128"/>
        <v>2.925864871010555</v>
      </c>
      <c r="N969" s="72">
        <f t="shared" si="126"/>
        <v>2.925864871010555</v>
      </c>
    </row>
    <row r="970" spans="1:14" ht="15" hidden="1" outlineLevel="1">
      <c r="A970" s="60">
        <f t="shared" si="122"/>
        <v>70</v>
      </c>
      <c r="B970" s="51">
        <f t="shared" si="123"/>
        <v>968.3921871333757</v>
      </c>
      <c r="C970" s="51">
        <f t="shared" si="127"/>
        <v>451.42516767447336</v>
      </c>
      <c r="D970" s="81" t="str">
        <f t="shared" si="124"/>
        <v>VALIDO</v>
      </c>
      <c r="K970" s="3">
        <v>4200</v>
      </c>
      <c r="L970" s="84">
        <f t="shared" si="125"/>
        <v>451.42516767447336</v>
      </c>
      <c r="M970" s="72">
        <f t="shared" si="128"/>
        <v>2.9157524993658623</v>
      </c>
      <c r="N970" s="72">
        <f t="shared" si="126"/>
        <v>2.9157524993658623</v>
      </c>
    </row>
    <row r="971" spans="1:14" ht="15" hidden="1" outlineLevel="1">
      <c r="A971" s="60">
        <f t="shared" si="122"/>
        <v>70.5</v>
      </c>
      <c r="B971" s="51">
        <f t="shared" si="123"/>
        <v>969.4567144977063</v>
      </c>
      <c r="C971" s="51">
        <f t="shared" si="127"/>
        <v>454.3409201738392</v>
      </c>
      <c r="D971" s="81" t="str">
        <f t="shared" si="124"/>
        <v>VALIDO</v>
      </c>
      <c r="K971" s="3">
        <v>4230</v>
      </c>
      <c r="L971" s="84">
        <f t="shared" si="125"/>
        <v>454.3409201738392</v>
      </c>
      <c r="M971" s="72">
        <f t="shared" si="128"/>
        <v>2.90564496161539</v>
      </c>
      <c r="N971" s="72">
        <f t="shared" si="126"/>
        <v>2.90564496161539</v>
      </c>
    </row>
    <row r="972" spans="1:14" ht="15" hidden="1" outlineLevel="1">
      <c r="A972" s="60">
        <f t="shared" si="122"/>
        <v>71</v>
      </c>
      <c r="B972" s="51">
        <f t="shared" si="123"/>
        <v>970.5137319062997</v>
      </c>
      <c r="C972" s="51">
        <f t="shared" si="127"/>
        <v>457.2465651354546</v>
      </c>
      <c r="D972" s="81" t="str">
        <f t="shared" si="124"/>
        <v>VALIDO</v>
      </c>
      <c r="K972" s="3">
        <v>4260</v>
      </c>
      <c r="L972" s="84">
        <f t="shared" si="125"/>
        <v>457.2465651354546</v>
      </c>
      <c r="M972" s="72">
        <f t="shared" si="128"/>
        <v>2.895543060662825</v>
      </c>
      <c r="N972" s="72">
        <f t="shared" si="126"/>
        <v>2.895543060662825</v>
      </c>
    </row>
    <row r="973" spans="1:14" ht="15" hidden="1" outlineLevel="1">
      <c r="A973" s="60">
        <f t="shared" si="122"/>
        <v>71.5</v>
      </c>
      <c r="B973" s="51">
        <f t="shared" si="123"/>
        <v>971.5633445787495</v>
      </c>
      <c r="C973" s="51">
        <f t="shared" si="127"/>
        <v>460.1421081961174</v>
      </c>
      <c r="D973" s="81" t="str">
        <f t="shared" si="124"/>
        <v>VALIDO</v>
      </c>
      <c r="K973" s="3">
        <v>4290</v>
      </c>
      <c r="L973" s="84">
        <f t="shared" si="125"/>
        <v>460.1421081961174</v>
      </c>
      <c r="M973" s="72">
        <f t="shared" si="128"/>
        <v>2.8854475758335076</v>
      </c>
      <c r="N973" s="72">
        <f t="shared" si="126"/>
        <v>2.8854475758335076</v>
      </c>
    </row>
    <row r="974" spans="1:14" ht="15" hidden="1" outlineLevel="1">
      <c r="A974" s="60">
        <f t="shared" si="122"/>
        <v>72</v>
      </c>
      <c r="B974" s="51">
        <f t="shared" si="123"/>
        <v>972.6056555387273</v>
      </c>
      <c r="C974" s="51">
        <f t="shared" si="127"/>
        <v>463.0275557719509</v>
      </c>
      <c r="D974" s="81" t="str">
        <f t="shared" si="124"/>
        <v>VALIDO</v>
      </c>
      <c r="K974" s="3">
        <v>4320</v>
      </c>
      <c r="L974" s="84">
        <f t="shared" si="125"/>
        <v>463.0275557719509</v>
      </c>
      <c r="M974" s="72">
        <f t="shared" si="128"/>
        <v>2.8753592635776255</v>
      </c>
      <c r="N974" s="72">
        <f t="shared" si="126"/>
        <v>2.8753592635776255</v>
      </c>
    </row>
    <row r="975" spans="1:14" ht="15" hidden="1" outlineLevel="1">
      <c r="A975" s="60">
        <f t="shared" si="122"/>
        <v>72.5</v>
      </c>
      <c r="B975" s="51">
        <f t="shared" si="123"/>
        <v>973.6407656746641</v>
      </c>
      <c r="C975" s="51">
        <f t="shared" si="127"/>
        <v>465.90291503552857</v>
      </c>
      <c r="D975" s="81" t="str">
        <f t="shared" si="124"/>
        <v>VALIDO</v>
      </c>
      <c r="K975" s="3">
        <v>4350</v>
      </c>
      <c r="L975" s="84">
        <f t="shared" si="125"/>
        <v>465.90291503552857</v>
      </c>
      <c r="M975" s="72">
        <f t="shared" si="128"/>
        <v>2.865278858148678</v>
      </c>
      <c r="N975" s="72">
        <f t="shared" si="126"/>
        <v>2.865278858148678</v>
      </c>
    </row>
    <row r="976" spans="1:14" ht="15" hidden="1" outlineLevel="1">
      <c r="A976" s="60">
        <f t="shared" si="122"/>
        <v>73</v>
      </c>
      <c r="B976" s="51">
        <f t="shared" si="123"/>
        <v>974.6687737983523</v>
      </c>
      <c r="C976" s="51">
        <f t="shared" si="127"/>
        <v>468.7681938936772</v>
      </c>
      <c r="D976" s="81" t="str">
        <f t="shared" si="124"/>
        <v>VALIDO</v>
      </c>
      <c r="K976" s="3">
        <v>4380</v>
      </c>
      <c r="L976" s="84">
        <f t="shared" si="125"/>
        <v>468.7681938936772</v>
      </c>
      <c r="M976" s="72">
        <f t="shared" si="128"/>
        <v>2.855207072257593</v>
      </c>
      <c r="N976" s="72">
        <f t="shared" si="126"/>
        <v>2.855207072257593</v>
      </c>
    </row>
    <row r="977" spans="1:14" ht="15" hidden="1" outlineLevel="1">
      <c r="A977" s="60">
        <f t="shared" si="122"/>
        <v>73.5</v>
      </c>
      <c r="B977" s="51">
        <f t="shared" si="123"/>
        <v>975.68977670155</v>
      </c>
      <c r="C977" s="51">
        <f t="shared" si="127"/>
        <v>471.6234009659348</v>
      </c>
      <c r="D977" s="81" t="str">
        <f t="shared" si="124"/>
        <v>VALIDO</v>
      </c>
      <c r="K977" s="3">
        <v>4410</v>
      </c>
      <c r="L977" s="84">
        <f t="shared" si="125"/>
        <v>471.6234009659348</v>
      </c>
      <c r="M977" s="72">
        <f t="shared" si="128"/>
        <v>2.8451445977042256</v>
      </c>
      <c r="N977" s="72">
        <f t="shared" si="126"/>
        <v>2.8451445977042256</v>
      </c>
    </row>
    <row r="978" spans="1:14" ht="15" hidden="1" outlineLevel="1">
      <c r="A978" s="60">
        <f t="shared" si="122"/>
        <v>74</v>
      </c>
      <c r="B978" s="51">
        <f t="shared" si="123"/>
        <v>976.7038692106706</v>
      </c>
      <c r="C978" s="51">
        <f t="shared" si="127"/>
        <v>474.46854556363905</v>
      </c>
      <c r="D978" s="81" t="str">
        <f t="shared" si="124"/>
        <v>VALIDO</v>
      </c>
      <c r="K978" s="3">
        <v>4440</v>
      </c>
      <c r="L978" s="84">
        <f t="shared" si="125"/>
        <v>474.46854556363905</v>
      </c>
      <c r="M978" s="72">
        <f t="shared" si="128"/>
        <v>2.83509210598662</v>
      </c>
      <c r="N978" s="72">
        <f t="shared" si="126"/>
        <v>2.83509210598662</v>
      </c>
    </row>
    <row r="979" spans="1:14" ht="15" hidden="1" outlineLevel="1">
      <c r="A979" s="60">
        <f t="shared" si="122"/>
        <v>74.5</v>
      </c>
      <c r="B979" s="51">
        <f t="shared" si="123"/>
        <v>977.7111442396323</v>
      </c>
      <c r="C979" s="51">
        <f t="shared" si="127"/>
        <v>477.3036376696257</v>
      </c>
      <c r="D979" s="81" t="str">
        <f t="shared" si="124"/>
        <v>VALIDO</v>
      </c>
      <c r="K979" s="3">
        <v>4470</v>
      </c>
      <c r="L979" s="84">
        <f t="shared" si="125"/>
        <v>477.3036376696257</v>
      </c>
      <c r="M979" s="72">
        <f t="shared" si="128"/>
        <v>2.825050248889419</v>
      </c>
      <c r="N979" s="72">
        <f t="shared" si="126"/>
        <v>2.825050248889419</v>
      </c>
    </row>
    <row r="980" spans="1:14" ht="15" hidden="1" outlineLevel="1">
      <c r="A980" s="60">
        <f t="shared" si="122"/>
        <v>75</v>
      </c>
      <c r="B980" s="51">
        <f t="shared" si="123"/>
        <v>978.7116928409451</v>
      </c>
      <c r="C980" s="51">
        <f t="shared" si="127"/>
        <v>480.1286879185151</v>
      </c>
      <c r="D980" s="81" t="str">
        <f t="shared" si="124"/>
        <v>VALIDO</v>
      </c>
      <c r="K980" s="3">
        <v>4500</v>
      </c>
      <c r="L980" s="84">
        <f t="shared" si="125"/>
        <v>480.1286879185151</v>
      </c>
      <c r="M980" s="72">
        <f t="shared" si="128"/>
        <v>2.8150196590518104</v>
      </c>
      <c r="N980" s="72">
        <f t="shared" si="126"/>
        <v>2.8150196590518104</v>
      </c>
    </row>
    <row r="981" spans="1:14" ht="15" hidden="1" outlineLevel="1">
      <c r="A981" s="60">
        <f t="shared" si="122"/>
        <v>75.5</v>
      </c>
      <c r="B981" s="51">
        <f t="shared" si="123"/>
        <v>979.7056042551018</v>
      </c>
      <c r="C981" s="51">
        <f t="shared" si="127"/>
        <v>482.9437075775669</v>
      </c>
      <c r="D981" s="81" t="str">
        <f t="shared" si="124"/>
        <v>VALIDO</v>
      </c>
      <c r="K981" s="3">
        <v>4530</v>
      </c>
      <c r="L981" s="84">
        <f t="shared" si="125"/>
        <v>482.9437075775669</v>
      </c>
      <c r="M981" s="72">
        <f t="shared" si="128"/>
        <v>2.8050009505163964</v>
      </c>
      <c r="N981" s="72">
        <f t="shared" si="126"/>
        <v>2.8050009505163964</v>
      </c>
    </row>
    <row r="982" spans="1:14" ht="15" hidden="1" outlineLevel="1">
      <c r="A982" s="60">
        <f t="shared" si="122"/>
        <v>76</v>
      </c>
      <c r="B982" s="51">
        <f t="shared" si="123"/>
        <v>980.6929659583419</v>
      </c>
      <c r="C982" s="51">
        <f t="shared" si="127"/>
        <v>485.7487085280833</v>
      </c>
      <c r="D982" s="81" t="str">
        <f t="shared" si="124"/>
        <v>VALIDO</v>
      </c>
      <c r="K982" s="3">
        <v>4560</v>
      </c>
      <c r="L982" s="84">
        <f t="shared" si="125"/>
        <v>485.7487085280833</v>
      </c>
      <c r="M982" s="72">
        <f t="shared" si="128"/>
        <v>2.7949947192591806</v>
      </c>
      <c r="N982" s="72">
        <f t="shared" si="126"/>
        <v>2.7949947192591806</v>
      </c>
    </row>
    <row r="983" spans="1:14" ht="15" hidden="1" outlineLevel="1">
      <c r="A983" s="60">
        <f t="shared" si="122"/>
        <v>76.5</v>
      </c>
      <c r="B983" s="51">
        <f t="shared" si="123"/>
        <v>981.6738637088532</v>
      </c>
      <c r="C983" s="51">
        <f t="shared" si="127"/>
        <v>488.5437032473425</v>
      </c>
      <c r="D983" s="81" t="str">
        <f t="shared" si="124"/>
        <v>VALIDO</v>
      </c>
      <c r="K983" s="3">
        <v>4590</v>
      </c>
      <c r="L983" s="84">
        <f t="shared" si="125"/>
        <v>488.5437032473425</v>
      </c>
      <c r="M983" s="72">
        <f t="shared" si="128"/>
        <v>2.7850015437018967</v>
      </c>
      <c r="N983" s="72">
        <f t="shared" si="126"/>
        <v>2.7850015437018967</v>
      </c>
    </row>
    <row r="984" spans="1:14" ht="15" hidden="1" outlineLevel="1">
      <c r="A984" s="60">
        <f t="shared" si="122"/>
        <v>77</v>
      </c>
      <c r="B984" s="51">
        <f t="shared" si="123"/>
        <v>982.6483815914684</v>
      </c>
      <c r="C984" s="51">
        <f t="shared" si="127"/>
        <v>491.3287047910444</v>
      </c>
      <c r="D984" s="81" t="str">
        <f t="shared" si="124"/>
        <v>VALIDO</v>
      </c>
      <c r="K984" s="3">
        <v>4620</v>
      </c>
      <c r="L984" s="84">
        <f t="shared" si="125"/>
        <v>491.3287047910444</v>
      </c>
      <c r="M984" s="72">
        <f t="shared" si="128"/>
        <v>2.775021985207273</v>
      </c>
      <c r="N984" s="72">
        <f t="shared" si="126"/>
        <v>2.775021985207273</v>
      </c>
    </row>
    <row r="985" spans="1:14" ht="15" hidden="1" outlineLevel="1">
      <c r="A985" s="60">
        <f t="shared" si="122"/>
        <v>77.5</v>
      </c>
      <c r="B985" s="51">
        <f t="shared" si="123"/>
        <v>983.6166020609201</v>
      </c>
      <c r="C985" s="51">
        <f t="shared" si="127"/>
        <v>494.1037267762517</v>
      </c>
      <c r="D985" s="81" t="str">
        <f t="shared" si="124"/>
        <v>VALIDO</v>
      </c>
      <c r="K985" s="3">
        <v>4650</v>
      </c>
      <c r="L985" s="84">
        <f t="shared" si="125"/>
        <v>494.1037267762517</v>
      </c>
      <c r="M985" s="72">
        <f t="shared" si="128"/>
        <v>2.765056588557581</v>
      </c>
      <c r="N985" s="72">
        <f t="shared" si="126"/>
        <v>2.765056588557581</v>
      </c>
    </row>
    <row r="986" spans="1:14" ht="15" hidden="1" outlineLevel="1">
      <c r="A986" s="60">
        <f t="shared" si="122"/>
        <v>78</v>
      </c>
      <c r="B986" s="51">
        <f t="shared" si="123"/>
        <v>984.578605983706</v>
      </c>
      <c r="C986" s="51">
        <f t="shared" si="127"/>
        <v>496.86878336480925</v>
      </c>
      <c r="D986" s="81" t="str">
        <f t="shared" si="124"/>
        <v>VALIDO</v>
      </c>
      <c r="K986" s="3">
        <v>4680</v>
      </c>
      <c r="L986" s="84">
        <f t="shared" si="125"/>
        <v>496.86878336480925</v>
      </c>
      <c r="M986" s="72">
        <f t="shared" si="128"/>
        <v>2.755105882417706</v>
      </c>
      <c r="N986" s="72">
        <f t="shared" si="126"/>
        <v>2.755105882417706</v>
      </c>
    </row>
    <row r="987" spans="1:14" ht="15" hidden="1" outlineLevel="1">
      <c r="A987" s="60">
        <f t="shared" si="122"/>
        <v>78.5</v>
      </c>
      <c r="B987" s="51">
        <f t="shared" si="123"/>
        <v>985.5344726786178</v>
      </c>
      <c r="C987" s="51">
        <f t="shared" si="127"/>
        <v>499.62388924722694</v>
      </c>
      <c r="D987" s="81" t="str">
        <f t="shared" si="124"/>
        <v>VALIDO</v>
      </c>
      <c r="K987" s="3">
        <v>4710</v>
      </c>
      <c r="L987" s="84">
        <f t="shared" si="125"/>
        <v>499.62388924722694</v>
      </c>
      <c r="M987" s="72">
        <f t="shared" si="128"/>
        <v>2.7451703797829667</v>
      </c>
      <c r="N987" s="72">
        <f t="shared" si="126"/>
        <v>2.7451703797829667</v>
      </c>
    </row>
    <row r="988" spans="1:14" ht="15" hidden="1" outlineLevel="1">
      <c r="A988" s="60">
        <f t="shared" si="122"/>
        <v>79</v>
      </c>
      <c r="B988" s="51">
        <f t="shared" si="123"/>
        <v>986.4842799559875</v>
      </c>
      <c r="C988" s="51">
        <f t="shared" si="127"/>
        <v>502.3690596270099</v>
      </c>
      <c r="D988" s="81" t="str">
        <f t="shared" si="124"/>
        <v>VALIDO</v>
      </c>
      <c r="K988" s="3">
        <v>4740</v>
      </c>
      <c r="L988" s="84">
        <f t="shared" si="125"/>
        <v>502.3690596270099</v>
      </c>
      <c r="M988" s="72">
        <f t="shared" si="128"/>
        <v>2.7352505784121526</v>
      </c>
      <c r="N988" s="72">
        <f t="shared" si="126"/>
        <v>2.7352505784121526</v>
      </c>
    </row>
    <row r="989" spans="1:14" ht="15" hidden="1" outlineLevel="1">
      <c r="A989" s="60">
        <f t="shared" si="122"/>
        <v>79.5</v>
      </c>
      <c r="B989" s="51">
        <f t="shared" si="123"/>
        <v>987.4281041556959</v>
      </c>
      <c r="C989" s="51">
        <f t="shared" si="127"/>
        <v>505.10431020542205</v>
      </c>
      <c r="D989" s="81" t="str">
        <f t="shared" si="124"/>
        <v>VALIDO</v>
      </c>
      <c r="K989" s="3">
        <v>4770</v>
      </c>
      <c r="L989" s="84">
        <f t="shared" si="125"/>
        <v>505.10431020542205</v>
      </c>
      <c r="M989" s="72">
        <f t="shared" si="128"/>
        <v>2.725346961246869</v>
      </c>
      <c r="N989" s="72">
        <f t="shared" si="126"/>
        <v>2.725346961246869</v>
      </c>
    </row>
    <row r="990" spans="1:14" ht="15" hidden="1" outlineLevel="1">
      <c r="A990" s="60">
        <f t="shared" si="122"/>
        <v>80</v>
      </c>
      <c r="B990" s="51">
        <f t="shared" si="123"/>
        <v>988.366020183992</v>
      </c>
      <c r="C990" s="51">
        <f t="shared" si="127"/>
        <v>507.82965716666894</v>
      </c>
      <c r="D990" s="81" t="str">
        <f t="shared" si="124"/>
        <v>VALIDO</v>
      </c>
      <c r="K990" s="3">
        <v>4800</v>
      </c>
      <c r="L990" s="84">
        <f t="shared" si="125"/>
        <v>507.82965716666894</v>
      </c>
      <c r="M990" s="72">
        <f t="shared" si="128"/>
        <v>2.715459996817225</v>
      </c>
      <c r="N990" s="72">
        <f t="shared" si="126"/>
        <v>2.715459996817225</v>
      </c>
    </row>
    <row r="991" spans="1:14" ht="15" hidden="1" outlineLevel="1">
      <c r="A991" s="60">
        <f t="shared" si="122"/>
        <v>80.5</v>
      </c>
      <c r="B991" s="51">
        <f t="shared" si="123"/>
        <v>989.2981015491673</v>
      </c>
      <c r="C991" s="51">
        <f t="shared" si="127"/>
        <v>510.54511716348617</v>
      </c>
      <c r="D991" s="81" t="str">
        <f t="shared" si="124"/>
        <v>VALIDO</v>
      </c>
      <c r="K991" s="3">
        <v>4830</v>
      </c>
      <c r="L991" s="84">
        <f t="shared" si="125"/>
        <v>510.54511716348617</v>
      </c>
      <c r="M991" s="72">
        <f t="shared" si="128"/>
        <v>2.7055901396345794</v>
      </c>
      <c r="N991" s="72">
        <f t="shared" si="126"/>
        <v>2.7055901396345794</v>
      </c>
    </row>
    <row r="992" spans="1:14" ht="15" hidden="1" outlineLevel="1">
      <c r="A992" s="60">
        <f t="shared" si="122"/>
        <v>81</v>
      </c>
      <c r="B992" s="51">
        <f t="shared" si="123"/>
        <v>990.2244203961274</v>
      </c>
      <c r="C992" s="51">
        <f t="shared" si="127"/>
        <v>513.2507073031207</v>
      </c>
      <c r="D992" s="81" t="str">
        <f t="shared" si="124"/>
        <v>VALIDO</v>
      </c>
      <c r="K992" s="3">
        <v>4860</v>
      </c>
      <c r="L992" s="84">
        <f t="shared" si="125"/>
        <v>513.2507073031207</v>
      </c>
      <c r="M992" s="72">
        <f t="shared" si="128"/>
        <v>2.6957378305719026</v>
      </c>
      <c r="N992" s="72">
        <f t="shared" si="126"/>
        <v>2.6957378305719026</v>
      </c>
    </row>
    <row r="993" spans="1:14" ht="15" hidden="1" outlineLevel="1">
      <c r="A993" s="60">
        <f t="shared" si="122"/>
        <v>81.5</v>
      </c>
      <c r="B993" s="51">
        <f t="shared" si="123"/>
        <v>991.1450475399005</v>
      </c>
      <c r="C993" s="51">
        <f t="shared" si="127"/>
        <v>515.9464451336927</v>
      </c>
      <c r="D993" s="81" t="str">
        <f t="shared" si="124"/>
        <v>VALIDO</v>
      </c>
      <c r="K993" s="3">
        <v>4890</v>
      </c>
      <c r="L993" s="84">
        <f t="shared" si="125"/>
        <v>515.9464451336927</v>
      </c>
      <c r="M993" s="72">
        <f t="shared" si="128"/>
        <v>2.685903497232094</v>
      </c>
      <c r="N993" s="72">
        <f t="shared" si="126"/>
        <v>2.685903497232094</v>
      </c>
    </row>
    <row r="994" spans="1:14" ht="15" hidden="1" outlineLevel="1">
      <c r="A994" s="60">
        <f t="shared" si="122"/>
        <v>82</v>
      </c>
      <c r="B994" s="51">
        <f t="shared" si="123"/>
        <v>992.0600524981244</v>
      </c>
      <c r="C994" s="51">
        <f t="shared" si="127"/>
        <v>518.6323486309248</v>
      </c>
      <c r="D994" s="81" t="str">
        <f t="shared" si="124"/>
        <v>VALIDO</v>
      </c>
      <c r="K994" s="3">
        <v>4920</v>
      </c>
      <c r="L994" s="84">
        <f t="shared" si="125"/>
        <v>518.6323486309248</v>
      </c>
      <c r="M994" s="72">
        <f t="shared" si="128"/>
        <v>2.6760875543047344</v>
      </c>
      <c r="N994" s="72">
        <f t="shared" si="126"/>
        <v>2.6760875543047344</v>
      </c>
    </row>
    <row r="995" spans="1:14" ht="15" hidden="1" outlineLevel="1">
      <c r="A995" s="60">
        <f t="shared" si="122"/>
        <v>82.5</v>
      </c>
      <c r="B995" s="51">
        <f t="shared" si="123"/>
        <v>992.9695035225459</v>
      </c>
      <c r="C995" s="51">
        <f t="shared" si="127"/>
        <v>521.3084361852295</v>
      </c>
      <c r="D995" s="81" t="str">
        <f t="shared" si="124"/>
        <v>VALIDO</v>
      </c>
      <c r="K995" s="3">
        <v>4950</v>
      </c>
      <c r="L995" s="84">
        <f t="shared" si="125"/>
        <v>521.3084361852295</v>
      </c>
      <c r="M995" s="72">
        <f t="shared" si="128"/>
        <v>2.6662904039118263</v>
      </c>
      <c r="N995" s="72">
        <f t="shared" si="126"/>
        <v>2.6662904039118263</v>
      </c>
    </row>
    <row r="996" spans="1:14" ht="15" hidden="1" outlineLevel="1">
      <c r="A996" s="60">
        <f t="shared" si="122"/>
        <v>83</v>
      </c>
      <c r="B996" s="51">
        <f t="shared" si="123"/>
        <v>993.8734676295711</v>
      </c>
      <c r="C996" s="51">
        <f t="shared" si="127"/>
        <v>523.9747265891414</v>
      </c>
      <c r="D996" s="81" t="str">
        <f t="shared" si="124"/>
        <v>VALIDO</v>
      </c>
      <c r="K996" s="3">
        <v>4980</v>
      </c>
      <c r="L996" s="84">
        <f t="shared" si="125"/>
        <v>523.9747265891414</v>
      </c>
      <c r="M996" s="72">
        <f t="shared" si="128"/>
        <v>2.6565124359427172</v>
      </c>
      <c r="N996" s="72">
        <f t="shared" si="126"/>
        <v>2.6565124359427172</v>
      </c>
    </row>
    <row r="997" spans="1:14" ht="15" hidden="1" outlineLevel="1">
      <c r="A997" s="60">
        <f t="shared" si="122"/>
        <v>83.5</v>
      </c>
      <c r="B997" s="51">
        <f t="shared" si="123"/>
        <v>994.772010629899</v>
      </c>
      <c r="C997" s="51">
        <f t="shared" si="127"/>
        <v>526.6312390250841</v>
      </c>
      <c r="D997" s="81" t="str">
        <f t="shared" si="124"/>
        <v>VALIDO</v>
      </c>
      <c r="K997" s="3">
        <v>5010</v>
      </c>
      <c r="L997" s="84">
        <f t="shared" si="125"/>
        <v>526.6312390250841</v>
      </c>
      <c r="M997" s="72">
        <f t="shared" si="128"/>
        <v>2.6467540283788242</v>
      </c>
      <c r="N997" s="72">
        <f t="shared" si="126"/>
        <v>2.6467540283788242</v>
      </c>
    </row>
    <row r="998" spans="1:14" ht="15" hidden="1" outlineLevel="1">
      <c r="A998" s="60">
        <f t="shared" si="122"/>
        <v>84</v>
      </c>
      <c r="B998" s="51">
        <f t="shared" si="123"/>
        <v>995.665197157272</v>
      </c>
      <c r="C998" s="51">
        <f t="shared" si="127"/>
        <v>529.277993053463</v>
      </c>
      <c r="D998" s="81" t="str">
        <f t="shared" si="124"/>
        <v>VALIDO</v>
      </c>
      <c r="K998" s="3">
        <v>5040</v>
      </c>
      <c r="L998" s="84">
        <f t="shared" si="125"/>
        <v>529.277993053463</v>
      </c>
      <c r="M998" s="72">
        <f t="shared" si="128"/>
        <v>2.6370155476083608</v>
      </c>
      <c r="N998" s="72">
        <f t="shared" si="126"/>
        <v>2.6370155476083608</v>
      </c>
    </row>
    <row r="999" spans="1:14" ht="15" hidden="1" outlineLevel="1">
      <c r="A999" s="60">
        <f t="shared" si="122"/>
        <v>84.5</v>
      </c>
      <c r="B999" s="51">
        <f t="shared" si="123"/>
        <v>996.5530906963747</v>
      </c>
      <c r="C999" s="51">
        <f t="shared" si="127"/>
        <v>531.9150086010713</v>
      </c>
      <c r="D999" s="81" t="str">
        <f t="shared" si="124"/>
        <v>VALIDO</v>
      </c>
      <c r="K999" s="3">
        <v>5070</v>
      </c>
      <c r="L999" s="84">
        <f t="shared" si="125"/>
        <v>531.9150086010713</v>
      </c>
      <c r="M999" s="72">
        <f t="shared" si="128"/>
        <v>2.6272973487315223</v>
      </c>
      <c r="N999" s="72">
        <f t="shared" si="126"/>
        <v>2.6272973487315223</v>
      </c>
    </row>
    <row r="1000" spans="1:14" ht="15" hidden="1" outlineLevel="1">
      <c r="A1000" s="60">
        <f t="shared" si="122"/>
        <v>85</v>
      </c>
      <c r="B1000" s="51">
        <f t="shared" si="123"/>
        <v>997.4357536099109</v>
      </c>
      <c r="C1000" s="51">
        <f t="shared" si="127"/>
        <v>534.5423059498029</v>
      </c>
      <c r="D1000" s="81" t="str">
        <f t="shared" si="124"/>
        <v>VALIDO</v>
      </c>
      <c r="K1000" s="3">
        <v>5100</v>
      </c>
      <c r="L1000" s="84">
        <f t="shared" si="125"/>
        <v>534.5423059498029</v>
      </c>
      <c r="M1000" s="72">
        <f t="shared" si="128"/>
        <v>2.617599775856444</v>
      </c>
      <c r="N1000" s="72">
        <f t="shared" si="126"/>
        <v>2.617599775856444</v>
      </c>
    </row>
    <row r="1001" spans="1:14" ht="15" hidden="1" outlineLevel="1">
      <c r="A1001" s="60">
        <f t="shared" si="122"/>
        <v>85.5</v>
      </c>
      <c r="B1001" s="51">
        <f t="shared" si="123"/>
        <v>998.3132471648868</v>
      </c>
      <c r="C1001" s="51">
        <f t="shared" si="127"/>
        <v>537.1599057256593</v>
      </c>
      <c r="D1001" s="81" t="str">
        <f t="shared" si="124"/>
        <v>VALIDO</v>
      </c>
      <c r="K1001" s="3">
        <v>5130</v>
      </c>
      <c r="L1001" s="84">
        <f t="shared" si="125"/>
        <v>537.1599057256593</v>
      </c>
      <c r="M1001" s="72">
        <f t="shared" si="128"/>
        <v>2.607923162386324</v>
      </c>
      <c r="N1001" s="72">
        <f t="shared" si="126"/>
        <v>2.607923162386324</v>
      </c>
    </row>
    <row r="1002" spans="1:14" ht="15" hidden="1" outlineLevel="1">
      <c r="A1002" s="60">
        <f t="shared" si="122"/>
        <v>86</v>
      </c>
      <c r="B1002" s="51">
        <f t="shared" si="123"/>
        <v>999.1856315581308</v>
      </c>
      <c r="C1002" s="51">
        <f t="shared" si="127"/>
        <v>539.7678288880456</v>
      </c>
      <c r="D1002" s="81" t="str">
        <f t="shared" si="124"/>
        <v>VALIDO</v>
      </c>
      <c r="K1002" s="3">
        <v>5160</v>
      </c>
      <c r="L1002" s="84">
        <f t="shared" si="125"/>
        <v>539.7678288880456</v>
      </c>
      <c r="M1002" s="72">
        <f t="shared" si="128"/>
        <v>2.5982678312978287</v>
      </c>
      <c r="N1002" s="72">
        <f t="shared" si="126"/>
        <v>2.5982678312978287</v>
      </c>
    </row>
    <row r="1003" spans="1:14" ht="15" hidden="1" outlineLevel="1">
      <c r="A1003" s="60">
        <f t="shared" si="122"/>
        <v>86.5</v>
      </c>
      <c r="B1003" s="51">
        <f t="shared" si="123"/>
        <v>1000.0529659410732</v>
      </c>
      <c r="C1003" s="51">
        <f t="shared" si="127"/>
        <v>542.3660967193434</v>
      </c>
      <c r="D1003" s="81" t="str">
        <f t="shared" si="124"/>
        <v>VALIDO</v>
      </c>
      <c r="K1003" s="3">
        <v>5190</v>
      </c>
      <c r="L1003" s="84">
        <f t="shared" si="125"/>
        <v>542.3660967193434</v>
      </c>
      <c r="M1003" s="72">
        <f t="shared" si="128"/>
        <v>2.588634095411404</v>
      </c>
      <c r="N1003" s="72">
        <f t="shared" si="126"/>
        <v>2.588634095411404</v>
      </c>
    </row>
    <row r="1004" spans="1:14" ht="15" hidden="1" outlineLevel="1">
      <c r="A1004" s="60">
        <f t="shared" si="122"/>
        <v>87</v>
      </c>
      <c r="B1004" s="51">
        <f t="shared" si="123"/>
        <v>1000.9153084438133</v>
      </c>
      <c r="C1004" s="51">
        <f t="shared" si="127"/>
        <v>544.9547308147548</v>
      </c>
      <c r="D1004" s="81" t="str">
        <f t="shared" si="124"/>
        <v>VALIDO</v>
      </c>
      <c r="K1004" s="3">
        <v>5220</v>
      </c>
      <c r="L1004" s="84">
        <f t="shared" si="125"/>
        <v>544.9547308147548</v>
      </c>
      <c r="M1004" s="72">
        <f t="shared" si="128"/>
        <v>2.5790222576534996</v>
      </c>
      <c r="N1004" s="72">
        <f t="shared" si="126"/>
        <v>2.5790222576534996</v>
      </c>
    </row>
    <row r="1005" spans="1:14" ht="15" hidden="1" outlineLevel="1">
      <c r="A1005" s="60">
        <f t="shared" si="122"/>
        <v>87.5</v>
      </c>
      <c r="B1005" s="51">
        <f t="shared" si="123"/>
        <v>1001.7727161984972</v>
      </c>
      <c r="C1005" s="51">
        <f t="shared" si="127"/>
        <v>547.5337530724083</v>
      </c>
      <c r="D1005" s="81" t="str">
        <f t="shared" si="124"/>
        <v>VALIDO</v>
      </c>
      <c r="K1005" s="3">
        <v>5250</v>
      </c>
      <c r="L1005" s="84">
        <f t="shared" si="125"/>
        <v>547.5337530724083</v>
      </c>
      <c r="M1005" s="72">
        <f t="shared" si="128"/>
        <v>2.5694326113111496</v>
      </c>
      <c r="N1005" s="72">
        <f t="shared" si="126"/>
        <v>2.5694326113111496</v>
      </c>
    </row>
    <row r="1006" spans="1:14" ht="15" hidden="1" outlineLevel="1">
      <c r="A1006" s="60">
        <f t="shared" si="122"/>
        <v>88</v>
      </c>
      <c r="B1006" s="51">
        <f t="shared" si="123"/>
        <v>1002.6252453620326</v>
      </c>
      <c r="C1006" s="51">
        <f t="shared" si="127"/>
        <v>550.1031856837195</v>
      </c>
      <c r="D1006" s="81" t="str">
        <f t="shared" si="124"/>
        <v>VALIDO</v>
      </c>
      <c r="K1006" s="3">
        <v>5280</v>
      </c>
      <c r="L1006" s="84">
        <f t="shared" si="125"/>
        <v>550.1031856837195</v>
      </c>
      <c r="M1006" s="72">
        <f t="shared" si="128"/>
        <v>2.559865440278975</v>
      </c>
      <c r="N1006" s="72">
        <f t="shared" si="126"/>
        <v>2.559865440278975</v>
      </c>
    </row>
    <row r="1007" spans="1:14" ht="15" hidden="1" outlineLevel="1">
      <c r="A1007" s="60">
        <f t="shared" si="122"/>
        <v>88.5</v>
      </c>
      <c r="B1007" s="51">
        <f t="shared" si="123"/>
        <v>1003.472951138158</v>
      </c>
      <c r="C1007" s="51">
        <f t="shared" si="127"/>
        <v>552.6630511239985</v>
      </c>
      <c r="D1007" s="81" t="str">
        <f t="shared" si="124"/>
        <v>VALIDO</v>
      </c>
      <c r="K1007" s="3">
        <v>5310</v>
      </c>
      <c r="L1007" s="84">
        <f t="shared" si="125"/>
        <v>552.6630511239985</v>
      </c>
      <c r="M1007" s="72">
        <f t="shared" si="128"/>
        <v>2.5503210192993553</v>
      </c>
      <c r="N1007" s="72">
        <f t="shared" si="126"/>
        <v>2.5503210192993553</v>
      </c>
    </row>
    <row r="1008" spans="1:14" ht="15" hidden="1" outlineLevel="1">
      <c r="A1008" s="60">
        <f t="shared" si="122"/>
        <v>89</v>
      </c>
      <c r="B1008" s="51">
        <f t="shared" si="123"/>
        <v>1004.3158877988936</v>
      </c>
      <c r="C1008" s="51">
        <f t="shared" si="127"/>
        <v>555.2133721432978</v>
      </c>
      <c r="D1008" s="81" t="str">
        <f t="shared" si="124"/>
        <v>VALIDO</v>
      </c>
      <c r="K1008" s="3">
        <v>5340</v>
      </c>
      <c r="L1008" s="84">
        <f t="shared" si="125"/>
        <v>555.2133721432978</v>
      </c>
      <c r="M1008" s="72">
        <f t="shared" si="128"/>
        <v>2.5407996141952065</v>
      </c>
      <c r="N1008" s="72">
        <f t="shared" si="126"/>
        <v>2.5407996141952065</v>
      </c>
    </row>
    <row r="1009" spans="1:14" ht="15" hidden="1" outlineLevel="1">
      <c r="A1009" s="60">
        <f t="shared" si="122"/>
        <v>89.5</v>
      </c>
      <c r="B1009" s="51">
        <f t="shared" si="123"/>
        <v>1005.1541087053911</v>
      </c>
      <c r="C1009" s="51">
        <f t="shared" si="127"/>
        <v>557.7541717574929</v>
      </c>
      <c r="D1009" s="81" t="str">
        <f t="shared" si="124"/>
        <v>VALIDO</v>
      </c>
      <c r="K1009" s="3">
        <v>5370</v>
      </c>
      <c r="L1009" s="84">
        <f t="shared" si="125"/>
        <v>557.7541717574929</v>
      </c>
      <c r="M1009" s="72">
        <f t="shared" si="128"/>
        <v>2.531301482096466</v>
      </c>
      <c r="N1009" s="72">
        <f t="shared" si="126"/>
        <v>2.531301482096466</v>
      </c>
    </row>
    <row r="1010" spans="1:14" ht="15" collapsed="1">
      <c r="A1010" s="60">
        <f t="shared" si="122"/>
        <v>90</v>
      </c>
      <c r="B1010" s="51">
        <f t="shared" si="123"/>
        <v>1005.987666328203</v>
      </c>
      <c r="C1010" s="51">
        <f t="shared" si="127"/>
        <v>560.2854732395894</v>
      </c>
      <c r="D1010" s="81" t="str">
        <f t="shared" si="124"/>
        <v>VALIDO</v>
      </c>
      <c r="K1010" s="3">
        <v>5400</v>
      </c>
      <c r="L1010" s="84">
        <f t="shared" si="125"/>
        <v>560.2854732395894</v>
      </c>
      <c r="M1010" s="72">
        <f t="shared" si="128"/>
        <v>2.5218268716599272</v>
      </c>
      <c r="N1010" s="72">
        <f t="shared" si="126"/>
        <v>2.5218268716599272</v>
      </c>
    </row>
    <row r="1011" spans="1:14" ht="15" hidden="1" outlineLevel="1">
      <c r="A1011" s="60">
        <f t="shared" si="122"/>
        <v>90.5</v>
      </c>
      <c r="B1011" s="51">
        <f t="shared" si="123"/>
        <v>1006.8166122669928</v>
      </c>
      <c r="C1011" s="51">
        <f t="shared" si="127"/>
        <v>562.8073001112493</v>
      </c>
      <c r="D1011" s="81" t="str">
        <f t="shared" si="124"/>
        <v>VALIDO</v>
      </c>
      <c r="K1011" s="3">
        <v>5430</v>
      </c>
      <c r="L1011" s="84">
        <f t="shared" si="125"/>
        <v>562.8073001112493</v>
      </c>
      <c r="M1011" s="72">
        <f t="shared" si="128"/>
        <v>2.5123760232827954</v>
      </c>
      <c r="N1011" s="72">
        <f t="shared" si="126"/>
        <v>2.5123760232827954</v>
      </c>
    </row>
    <row r="1012" spans="1:14" ht="15" hidden="1" outlineLevel="1">
      <c r="A1012" s="60">
        <f t="shared" si="122"/>
        <v>91</v>
      </c>
      <c r="B1012" s="51">
        <f t="shared" si="123"/>
        <v>1007.6409972697013</v>
      </c>
      <c r="C1012" s="51">
        <f t="shared" si="127"/>
        <v>565.3196761345321</v>
      </c>
      <c r="D1012" s="81" t="str">
        <f t="shared" si="124"/>
        <v>VALIDO</v>
      </c>
      <c r="K1012" s="3">
        <v>5460</v>
      </c>
      <c r="L1012" s="84">
        <f t="shared" si="125"/>
        <v>565.3196761345321</v>
      </c>
      <c r="M1012" s="72">
        <f t="shared" si="128"/>
        <v>2.5029491693103814</v>
      </c>
      <c r="N1012" s="72">
        <f t="shared" si="126"/>
        <v>2.5029491693103814</v>
      </c>
    </row>
    <row r="1013" spans="1:14" ht="15" hidden="1" outlineLevel="1">
      <c r="A1013" s="60">
        <f t="shared" si="122"/>
        <v>91.5</v>
      </c>
      <c r="B1013" s="51">
        <f t="shared" si="123"/>
        <v>1008.4608712511891</v>
      </c>
      <c r="C1013" s="51">
        <f t="shared" si="127"/>
        <v>567.8226253038424</v>
      </c>
      <c r="D1013" s="81" t="str">
        <f t="shared" si="124"/>
        <v>VALIDO</v>
      </c>
      <c r="K1013" s="3">
        <v>5490</v>
      </c>
      <c r="L1013" s="84">
        <f t="shared" si="125"/>
        <v>567.8226253038424</v>
      </c>
      <c r="M1013" s="72">
        <f t="shared" si="128"/>
        <v>2.4935465342377654</v>
      </c>
      <c r="N1013" s="72">
        <f t="shared" si="126"/>
        <v>2.4935465342377654</v>
      </c>
    </row>
    <row r="1014" spans="1:14" ht="15" hidden="1" outlineLevel="1">
      <c r="A1014" s="60">
        <f t="shared" si="122"/>
        <v>92</v>
      </c>
      <c r="B1014" s="51">
        <f t="shared" si="123"/>
        <v>1009.2762833113727</v>
      </c>
      <c r="C1014" s="51">
        <f t="shared" si="127"/>
        <v>570.3161718380802</v>
      </c>
      <c r="D1014" s="81" t="str">
        <f t="shared" si="124"/>
        <v>VALIDO</v>
      </c>
      <c r="K1014" s="3">
        <v>5520</v>
      </c>
      <c r="L1014" s="84">
        <f t="shared" si="125"/>
        <v>570.3161718380802</v>
      </c>
      <c r="M1014" s="72">
        <f t="shared" si="128"/>
        <v>2.4841683349059047</v>
      </c>
      <c r="N1014" s="72">
        <f t="shared" si="126"/>
        <v>2.4841683349059047</v>
      </c>
    </row>
    <row r="1015" spans="1:14" ht="15" hidden="1" outlineLevel="1">
      <c r="A1015" s="60">
        <f t="shared" si="122"/>
        <v>92.5</v>
      </c>
      <c r="B1015" s="51">
        <f t="shared" si="123"/>
        <v>1010.0872817528682</v>
      </c>
      <c r="C1015" s="51">
        <f t="shared" si="127"/>
        <v>572.8003401729861</v>
      </c>
      <c r="D1015" s="81" t="str">
        <f t="shared" si="124"/>
        <v>VALIDO</v>
      </c>
      <c r="K1015" s="3">
        <v>5550</v>
      </c>
      <c r="L1015" s="84">
        <f t="shared" si="125"/>
        <v>572.8003401729861</v>
      </c>
      <c r="M1015" s="72">
        <f t="shared" si="128"/>
        <v>2.4748147806923506</v>
      </c>
      <c r="N1015" s="72">
        <f t="shared" si="126"/>
        <v>2.4748147806923506</v>
      </c>
    </row>
    <row r="1016" spans="1:14" ht="15" hidden="1" outlineLevel="1">
      <c r="A1016" s="60">
        <f t="shared" si="122"/>
        <v>93</v>
      </c>
      <c r="B1016" s="51">
        <f t="shared" si="123"/>
        <v>1010.893914098161</v>
      </c>
      <c r="C1016" s="51">
        <f t="shared" si="127"/>
        <v>575.2751549536785</v>
      </c>
      <c r="D1016" s="81" t="str">
        <f t="shared" si="124"/>
        <v>VALIDO</v>
      </c>
      <c r="K1016" s="3">
        <v>5580</v>
      </c>
      <c r="L1016" s="84">
        <f t="shared" si="125"/>
        <v>575.2751549536785</v>
      </c>
      <c r="M1016" s="72">
        <f t="shared" si="128"/>
        <v>2.4654860736965967</v>
      </c>
      <c r="N1016" s="72">
        <f t="shared" si="126"/>
        <v>2.4654860736965967</v>
      </c>
    </row>
    <row r="1017" spans="1:14" ht="15" hidden="1" outlineLevel="1">
      <c r="A1017" s="60">
        <f t="shared" si="122"/>
        <v>93.5</v>
      </c>
      <c r="B1017" s="51">
        <f t="shared" si="123"/>
        <v>1011.696227106316</v>
      </c>
      <c r="C1017" s="51">
        <f t="shared" si="127"/>
        <v>577.7406410273751</v>
      </c>
      <c r="D1017" s="81" t="str">
        <f t="shared" si="124"/>
        <v>VALIDO</v>
      </c>
      <c r="K1017" s="3">
        <v>5610</v>
      </c>
      <c r="L1017" s="84">
        <f t="shared" si="125"/>
        <v>577.7406410273751</v>
      </c>
      <c r="M1017" s="72">
        <f t="shared" si="128"/>
        <v>2.4561824089203035</v>
      </c>
      <c r="N1017" s="72">
        <f t="shared" si="126"/>
        <v>2.4561824089203035</v>
      </c>
    </row>
    <row r="1018" spans="1:14" ht="15" hidden="1" outlineLevel="1">
      <c r="A1018" s="60">
        <f t="shared" si="122"/>
        <v>94</v>
      </c>
      <c r="B1018" s="51">
        <f t="shared" si="123"/>
        <v>1012.4942667892417</v>
      </c>
      <c r="C1018" s="51">
        <f t="shared" si="127"/>
        <v>580.1968234362954</v>
      </c>
      <c r="D1018" s="81" t="str">
        <f t="shared" si="124"/>
        <v>VALIDO</v>
      </c>
      <c r="K1018" s="3">
        <v>5640</v>
      </c>
      <c r="L1018" s="84">
        <f t="shared" si="125"/>
        <v>580.1968234362954</v>
      </c>
      <c r="M1018" s="72">
        <f t="shared" si="128"/>
        <v>2.4469039744427565</v>
      </c>
      <c r="N1018" s="72">
        <f t="shared" si="126"/>
        <v>2.4469039744427565</v>
      </c>
    </row>
    <row r="1019" spans="1:14" ht="15" hidden="1" outlineLevel="1">
      <c r="A1019" s="60">
        <f t="shared" si="122"/>
        <v>94.5</v>
      </c>
      <c r="B1019" s="51">
        <f t="shared" si="123"/>
        <v>1013.2880784275251</v>
      </c>
      <c r="C1019" s="51">
        <f t="shared" si="127"/>
        <v>582.6437274107382</v>
      </c>
      <c r="D1019" s="81" t="str">
        <f t="shared" si="124"/>
        <v>VALIDO</v>
      </c>
      <c r="K1019" s="3">
        <v>5670</v>
      </c>
      <c r="L1019" s="84">
        <f t="shared" si="125"/>
        <v>582.6437274107382</v>
      </c>
      <c r="M1019" s="72">
        <f t="shared" si="128"/>
        <v>2.4376509515912574</v>
      </c>
      <c r="N1019" s="72">
        <f t="shared" si="126"/>
        <v>2.4376509515912574</v>
      </c>
    </row>
    <row r="1020" spans="1:14" ht="15" hidden="1" outlineLevel="1">
      <c r="A1020" s="60">
        <f t="shared" si="122"/>
        <v>95</v>
      </c>
      <c r="B1020" s="51">
        <f t="shared" si="123"/>
        <v>1014.0777065858476</v>
      </c>
      <c r="C1020" s="51">
        <f t="shared" si="127"/>
        <v>585.0813783623295</v>
      </c>
      <c r="D1020" s="81" t="str">
        <f t="shared" si="124"/>
        <v>VALIDO</v>
      </c>
      <c r="K1020" s="3">
        <v>5700</v>
      </c>
      <c r="L1020" s="84">
        <f t="shared" si="125"/>
        <v>585.0813783623295</v>
      </c>
      <c r="M1020" s="72">
        <f t="shared" si="128"/>
        <v>2.4284235151072053</v>
      </c>
      <c r="N1020" s="72">
        <f t="shared" si="126"/>
        <v>2.4284235151072053</v>
      </c>
    </row>
    <row r="1021" spans="1:14" ht="15" hidden="1" outlineLevel="1">
      <c r="A1021" s="60">
        <f t="shared" si="122"/>
        <v>95.5</v>
      </c>
      <c r="B1021" s="51">
        <f t="shared" si="123"/>
        <v>1014.8631951279981</v>
      </c>
      <c r="C1021" s="51">
        <f t="shared" si="127"/>
        <v>587.5098018774366</v>
      </c>
      <c r="D1021" s="81" t="str">
        <f t="shared" si="124"/>
        <v>VALIDO</v>
      </c>
      <c r="K1021" s="3">
        <v>5730</v>
      </c>
      <c r="L1021" s="84">
        <f t="shared" si="125"/>
        <v>587.5098018774366</v>
      </c>
      <c r="M1021" s="72">
        <f t="shared" si="128"/>
        <v>2.419221833307483</v>
      </c>
      <c r="N1021" s="72">
        <f t="shared" si="126"/>
        <v>2.419221833307483</v>
      </c>
    </row>
    <row r="1022" spans="1:14" ht="15" hidden="1" outlineLevel="1">
      <c r="A1022" s="60">
        <f aca="true" t="shared" si="129" ref="A1022:A1085">K1022/60</f>
        <v>96</v>
      </c>
      <c r="B1022" s="51">
        <f aca="true" t="shared" si="130" ref="B1022:B1085">20+345*(LOG(8*A1022+1))</f>
        <v>1015.6445872314937</v>
      </c>
      <c r="C1022" s="51">
        <f t="shared" si="127"/>
        <v>589.9290237107441</v>
      </c>
      <c r="D1022" s="81" t="str">
        <f aca="true" t="shared" si="131" ref="D1022:D1085">IF(C1022&lt;$E$38,"VALIDO","NO VALIDO")</f>
        <v>VALIDO</v>
      </c>
      <c r="K1022" s="3">
        <v>5760</v>
      </c>
      <c r="L1022" s="84">
        <f aca="true" t="shared" si="132" ref="L1022:L1085">IF(C1022&lt;$E$38,C1022,"NO VALIDO")</f>
        <v>589.9290237107441</v>
      </c>
      <c r="M1022" s="72">
        <f t="shared" si="128"/>
        <v>2.4100460682415688</v>
      </c>
      <c r="N1022" s="72">
        <f aca="true" t="shared" si="133" ref="N1022:N1085">IF(M1022&gt;0,M1022,0)</f>
        <v>2.4100460682415688</v>
      </c>
    </row>
    <row r="1023" spans="1:14" ht="15" hidden="1" outlineLevel="1">
      <c r="A1023" s="60">
        <f t="shared" si="129"/>
        <v>96.5</v>
      </c>
      <c r="B1023" s="51">
        <f t="shared" si="130"/>
        <v>1016.4219254018221</v>
      </c>
      <c r="C1023" s="51">
        <f aca="true" t="shared" si="134" ref="C1023:C1086">C1022+N1022</f>
        <v>592.3390697789856</v>
      </c>
      <c r="D1023" s="81" t="str">
        <f t="shared" si="131"/>
        <v>VALIDO</v>
      </c>
      <c r="K1023" s="3">
        <v>5790</v>
      </c>
      <c r="L1023" s="84">
        <f t="shared" si="132"/>
        <v>592.3390697789856</v>
      </c>
      <c r="M1023" s="72">
        <f aca="true" t="shared" si="135" ref="M1023:M1086">(($B$824*$C$821*(B1023-C1023)*30)/$B$825)-($B$826*(B1023-B1022))</f>
        <v>2.4008963758444546</v>
      </c>
      <c r="N1023" s="72">
        <f t="shared" si="133"/>
        <v>2.4008963758444546</v>
      </c>
    </row>
    <row r="1024" spans="1:14" ht="15" hidden="1" outlineLevel="1">
      <c r="A1024" s="60">
        <f t="shared" si="129"/>
        <v>97</v>
      </c>
      <c r="B1024" s="51">
        <f t="shared" si="130"/>
        <v>1017.1952514863153</v>
      </c>
      <c r="C1024" s="51">
        <f t="shared" si="134"/>
        <v>594.7399661548301</v>
      </c>
      <c r="D1024" s="81" t="str">
        <f t="shared" si="131"/>
        <v>VALIDO</v>
      </c>
      <c r="K1024" s="3">
        <v>5820</v>
      </c>
      <c r="L1024" s="84">
        <f t="shared" si="132"/>
        <v>594.7399661548301</v>
      </c>
      <c r="M1024" s="72">
        <f t="shared" si="135"/>
        <v>2.3917729060855635</v>
      </c>
      <c r="N1024" s="72">
        <f t="shared" si="133"/>
        <v>2.3917729060855635</v>
      </c>
    </row>
    <row r="1025" spans="1:14" ht="15" hidden="1" outlineLevel="1">
      <c r="A1025" s="60">
        <f t="shared" si="129"/>
        <v>97.5</v>
      </c>
      <c r="B1025" s="51">
        <f t="shared" si="130"/>
        <v>1017.9646066876686</v>
      </c>
      <c r="C1025" s="51">
        <f t="shared" si="134"/>
        <v>597.1317390609156</v>
      </c>
      <c r="D1025" s="81" t="str">
        <f t="shared" si="131"/>
        <v>VALIDO</v>
      </c>
      <c r="K1025" s="3">
        <v>5850</v>
      </c>
      <c r="L1025" s="84">
        <f t="shared" si="132"/>
        <v>597.1317390609156</v>
      </c>
      <c r="M1025" s="72">
        <f t="shared" si="135"/>
        <v>2.382675803113503</v>
      </c>
      <c r="N1025" s="72">
        <f t="shared" si="133"/>
        <v>2.382675803113503</v>
      </c>
    </row>
    <row r="1026" spans="1:14" ht="15" hidden="1" outlineLevel="1">
      <c r="A1026" s="60">
        <f t="shared" si="129"/>
        <v>98</v>
      </c>
      <c r="B1026" s="51">
        <f t="shared" si="130"/>
        <v>1018.7300315771122</v>
      </c>
      <c r="C1026" s="51">
        <f t="shared" si="134"/>
        <v>599.5144148640292</v>
      </c>
      <c r="D1026" s="81" t="str">
        <f t="shared" si="131"/>
        <v>VALIDO</v>
      </c>
      <c r="K1026" s="3">
        <v>5880</v>
      </c>
      <c r="L1026" s="84">
        <f t="shared" si="132"/>
        <v>599.5144148640292</v>
      </c>
      <c r="M1026" s="72">
        <f t="shared" si="135"/>
        <v>2.3736052053973733</v>
      </c>
      <c r="N1026" s="72">
        <f t="shared" si="133"/>
        <v>2.3736052053973733</v>
      </c>
    </row>
    <row r="1027" spans="1:14" ht="15" hidden="1" outlineLevel="1">
      <c r="A1027" s="60">
        <f t="shared" si="129"/>
        <v>98.5</v>
      </c>
      <c r="B1027" s="51">
        <f t="shared" si="130"/>
        <v>1019.4915661072499</v>
      </c>
      <c r="C1027" s="51">
        <f t="shared" si="134"/>
        <v>601.8880200694265</v>
      </c>
      <c r="D1027" s="81" t="str">
        <f t="shared" si="131"/>
        <v>VALIDO</v>
      </c>
      <c r="K1027" s="3">
        <v>5910</v>
      </c>
      <c r="L1027" s="84">
        <f t="shared" si="132"/>
        <v>601.8880200694265</v>
      </c>
      <c r="M1027" s="72">
        <f t="shared" si="135"/>
        <v>2.3645612458639778</v>
      </c>
      <c r="N1027" s="72">
        <f t="shared" si="133"/>
        <v>2.3645612458639778</v>
      </c>
    </row>
    <row r="1028" spans="1:14" ht="15" hidden="1" outlineLevel="1">
      <c r="A1028" s="60">
        <f t="shared" si="129"/>
        <v>99</v>
      </c>
      <c r="B1028" s="51">
        <f t="shared" si="130"/>
        <v>1020.2492496245733</v>
      </c>
      <c r="C1028" s="51">
        <f t="shared" si="134"/>
        <v>604.2525813152905</v>
      </c>
      <c r="D1028" s="81" t="str">
        <f t="shared" si="131"/>
        <v>VALIDO</v>
      </c>
      <c r="K1028" s="3">
        <v>5940</v>
      </c>
      <c r="L1028" s="84">
        <f t="shared" si="132"/>
        <v>604.2525813152905</v>
      </c>
      <c r="M1028" s="72">
        <f t="shared" si="135"/>
        <v>2.355544052031639</v>
      </c>
      <c r="N1028" s="72">
        <f t="shared" si="133"/>
        <v>2.355544052031639</v>
      </c>
    </row>
    <row r="1029" spans="1:14" ht="15" hidden="1" outlineLevel="1">
      <c r="A1029" s="60">
        <f t="shared" si="129"/>
        <v>99.5</v>
      </c>
      <c r="B1029" s="51">
        <f t="shared" si="130"/>
        <v>1021.0031208816587</v>
      </c>
      <c r="C1029" s="51">
        <f t="shared" si="134"/>
        <v>606.6081253673221</v>
      </c>
      <c r="D1029" s="81" t="str">
        <f t="shared" si="131"/>
        <v>VALIDO</v>
      </c>
      <c r="K1029" s="3">
        <v>5970</v>
      </c>
      <c r="L1029" s="84">
        <f t="shared" si="132"/>
        <v>606.6081253673221</v>
      </c>
      <c r="M1029" s="72">
        <f t="shared" si="135"/>
        <v>2.346553746140686</v>
      </c>
      <c r="N1029" s="72">
        <f t="shared" si="133"/>
        <v>2.346553746140686</v>
      </c>
    </row>
    <row r="1030" spans="1:14" ht="15" hidden="1" outlineLevel="1">
      <c r="A1030" s="60">
        <f t="shared" si="129"/>
        <v>100</v>
      </c>
      <c r="B1030" s="51">
        <f t="shared" si="130"/>
        <v>1021.753218049062</v>
      </c>
      <c r="C1030" s="51">
        <f t="shared" si="134"/>
        <v>608.9546791134628</v>
      </c>
      <c r="D1030" s="81" t="str">
        <f t="shared" si="131"/>
        <v>VALIDO</v>
      </c>
      <c r="K1030" s="3">
        <v>6000</v>
      </c>
      <c r="L1030" s="84">
        <f t="shared" si="132"/>
        <v>608.9546791134628</v>
      </c>
      <c r="M1030" s="72">
        <f t="shared" si="135"/>
        <v>2.337590445280186</v>
      </c>
      <c r="N1030" s="72">
        <f t="shared" si="133"/>
        <v>2.337590445280186</v>
      </c>
    </row>
    <row r="1031" spans="1:14" ht="15" hidden="1" outlineLevel="1">
      <c r="A1031" s="60">
        <f t="shared" si="129"/>
        <v>100.5</v>
      </c>
      <c r="B1031" s="51">
        <f t="shared" si="130"/>
        <v>1022.4995787269147</v>
      </c>
      <c r="C1031" s="51">
        <f t="shared" si="134"/>
        <v>611.292269558743</v>
      </c>
      <c r="D1031" s="81" t="str">
        <f t="shared" si="131"/>
        <v>VALIDO</v>
      </c>
      <c r="K1031" s="3">
        <v>6030</v>
      </c>
      <c r="L1031" s="84">
        <f t="shared" si="132"/>
        <v>611.292269558743</v>
      </c>
      <c r="M1031" s="72">
        <f t="shared" si="135"/>
        <v>2.3286542615118018</v>
      </c>
      <c r="N1031" s="72">
        <f t="shared" si="133"/>
        <v>2.3286542615118018</v>
      </c>
    </row>
    <row r="1032" spans="1:14" ht="15" hidden="1" outlineLevel="1">
      <c r="A1032" s="60">
        <f t="shared" si="129"/>
        <v>101</v>
      </c>
      <c r="B1032" s="51">
        <f t="shared" si="130"/>
        <v>1023.2422399562339</v>
      </c>
      <c r="C1032" s="51">
        <f t="shared" si="134"/>
        <v>613.6209238202548</v>
      </c>
      <c r="D1032" s="81" t="str">
        <f t="shared" si="131"/>
        <v>VALIDO</v>
      </c>
      <c r="K1032" s="3">
        <v>6060</v>
      </c>
      <c r="L1032" s="84">
        <f t="shared" si="132"/>
        <v>613.6209238202548</v>
      </c>
      <c r="M1032" s="72">
        <f t="shared" si="135"/>
        <v>2.31974530199023</v>
      </c>
      <c r="N1032" s="72">
        <f t="shared" si="133"/>
        <v>2.31974530199023</v>
      </c>
    </row>
    <row r="1033" spans="1:14" ht="15" hidden="1" outlineLevel="1">
      <c r="A1033" s="60">
        <f t="shared" si="129"/>
        <v>101.5</v>
      </c>
      <c r="B1033" s="51">
        <f t="shared" si="130"/>
        <v>1023.9812382299534</v>
      </c>
      <c r="C1033" s="51">
        <f t="shared" si="134"/>
        <v>615.940669122245</v>
      </c>
      <c r="D1033" s="81" t="str">
        <f t="shared" si="131"/>
        <v>VALIDO</v>
      </c>
      <c r="K1033" s="3">
        <v>6090</v>
      </c>
      <c r="L1033" s="84">
        <f t="shared" si="132"/>
        <v>615.940669122245</v>
      </c>
      <c r="M1033" s="72">
        <f t="shared" si="135"/>
        <v>2.3108636690805753</v>
      </c>
      <c r="N1033" s="72">
        <f t="shared" si="133"/>
        <v>2.3108636690805753</v>
      </c>
    </row>
    <row r="1034" spans="1:14" ht="15" hidden="1" outlineLevel="1">
      <c r="A1034" s="60">
        <f t="shared" si="129"/>
        <v>102</v>
      </c>
      <c r="B1034" s="51">
        <f t="shared" si="130"/>
        <v>1024.7166095036832</v>
      </c>
      <c r="C1034" s="51">
        <f t="shared" si="134"/>
        <v>618.2515327913256</v>
      </c>
      <c r="D1034" s="81" t="str">
        <f t="shared" si="131"/>
        <v>VALIDO</v>
      </c>
      <c r="K1034" s="3">
        <v>6120</v>
      </c>
      <c r="L1034" s="84">
        <f t="shared" si="132"/>
        <v>618.2515327913256</v>
      </c>
      <c r="M1034" s="72">
        <f t="shared" si="135"/>
        <v>2.3020094604729375</v>
      </c>
      <c r="N1034" s="72">
        <f t="shared" si="133"/>
        <v>2.3020094604729375</v>
      </c>
    </row>
    <row r="1035" spans="1:14" ht="15" hidden="1" outlineLevel="1">
      <c r="A1035" s="60">
        <f t="shared" si="129"/>
        <v>102.5</v>
      </c>
      <c r="B1035" s="51">
        <f t="shared" si="130"/>
        <v>1025.4483892062071</v>
      </c>
      <c r="C1035" s="51">
        <f t="shared" si="134"/>
        <v>620.5535422517986</v>
      </c>
      <c r="D1035" s="81" t="str">
        <f t="shared" si="131"/>
        <v>VALIDO</v>
      </c>
      <c r="K1035" s="3">
        <v>6150</v>
      </c>
      <c r="L1035" s="84">
        <f t="shared" si="132"/>
        <v>620.5535422517986</v>
      </c>
      <c r="M1035" s="72">
        <f t="shared" si="135"/>
        <v>2.2931827692938507</v>
      </c>
      <c r="N1035" s="72">
        <f t="shared" si="133"/>
        <v>2.2931827692938507</v>
      </c>
    </row>
    <row r="1036" spans="1:14" ht="15" hidden="1" outlineLevel="1">
      <c r="A1036" s="60">
        <f t="shared" si="129"/>
        <v>103</v>
      </c>
      <c r="B1036" s="51">
        <f t="shared" si="130"/>
        <v>1026.1766122497243</v>
      </c>
      <c r="C1036" s="51">
        <f t="shared" si="134"/>
        <v>622.8467250210924</v>
      </c>
      <c r="D1036" s="81" t="str">
        <f t="shared" si="131"/>
        <v>VALIDO</v>
      </c>
      <c r="K1036" s="3">
        <v>6180</v>
      </c>
      <c r="L1036" s="84">
        <f t="shared" si="132"/>
        <v>622.8467250210924</v>
      </c>
      <c r="M1036" s="72">
        <f t="shared" si="135"/>
        <v>2.284383684215121</v>
      </c>
      <c r="N1036" s="72">
        <f t="shared" si="133"/>
        <v>2.284383684215121</v>
      </c>
    </row>
    <row r="1037" spans="1:14" ht="15" hidden="1" outlineLevel="1">
      <c r="A1037" s="60">
        <f t="shared" si="129"/>
        <v>103.5</v>
      </c>
      <c r="B1037" s="51">
        <f t="shared" si="130"/>
        <v>1026.9013130398444</v>
      </c>
      <c r="C1037" s="51">
        <f t="shared" si="134"/>
        <v>625.1311087053075</v>
      </c>
      <c r="D1037" s="81" t="str">
        <f t="shared" si="131"/>
        <v>VALIDO</v>
      </c>
      <c r="K1037" s="3">
        <v>6210</v>
      </c>
      <c r="L1037" s="84">
        <f t="shared" si="132"/>
        <v>625.1311087053075</v>
      </c>
      <c r="M1037" s="72">
        <f t="shared" si="135"/>
        <v>2.2756122895597035</v>
      </c>
      <c r="N1037" s="72">
        <f t="shared" si="133"/>
        <v>2.2756122895597035</v>
      </c>
    </row>
    <row r="1038" spans="1:14" ht="15" hidden="1" outlineLevel="1">
      <c r="A1038" s="60">
        <f t="shared" si="129"/>
        <v>104</v>
      </c>
      <c r="B1038" s="51">
        <f t="shared" si="130"/>
        <v>1027.6225254853416</v>
      </c>
      <c r="C1038" s="51">
        <f t="shared" si="134"/>
        <v>627.4067209948672</v>
      </c>
      <c r="D1038" s="81" t="str">
        <f t="shared" si="131"/>
        <v>VALIDO</v>
      </c>
      <c r="K1038" s="3">
        <v>6240</v>
      </c>
      <c r="L1038" s="84">
        <f t="shared" si="132"/>
        <v>627.4067209948672</v>
      </c>
      <c r="M1038" s="72">
        <f t="shared" si="135"/>
        <v>2.2668686654051577</v>
      </c>
      <c r="N1038" s="72">
        <f t="shared" si="133"/>
        <v>2.2668686654051577</v>
      </c>
    </row>
    <row r="1039" spans="1:14" ht="15" hidden="1" outlineLevel="1">
      <c r="A1039" s="60">
        <f t="shared" si="129"/>
        <v>104.5</v>
      </c>
      <c r="B1039" s="51">
        <f t="shared" si="130"/>
        <v>1028.3402830076748</v>
      </c>
      <c r="C1039" s="51">
        <f t="shared" si="134"/>
        <v>629.6735896602723</v>
      </c>
      <c r="D1039" s="81" t="str">
        <f t="shared" si="131"/>
        <v>VALIDO</v>
      </c>
      <c r="K1039" s="3">
        <v>6270</v>
      </c>
      <c r="L1039" s="84">
        <f t="shared" si="132"/>
        <v>629.6735896602723</v>
      </c>
      <c r="M1039" s="72">
        <f t="shared" si="135"/>
        <v>2.258152887684433</v>
      </c>
      <c r="N1039" s="72">
        <f t="shared" si="133"/>
        <v>2.258152887684433</v>
      </c>
    </row>
    <row r="1040" spans="1:14" ht="15" hidden="1" outlineLevel="1">
      <c r="A1040" s="60">
        <f t="shared" si="129"/>
        <v>105</v>
      </c>
      <c r="B1040" s="51">
        <f t="shared" si="130"/>
        <v>1029.0546185502797</v>
      </c>
      <c r="C1040" s="51">
        <f t="shared" si="134"/>
        <v>631.9317425479568</v>
      </c>
      <c r="D1040" s="81" t="str">
        <f t="shared" si="131"/>
        <v>VALIDO</v>
      </c>
      <c r="K1040" s="3">
        <v>6300</v>
      </c>
      <c r="L1040" s="84">
        <f t="shared" si="132"/>
        <v>631.9317425479568</v>
      </c>
      <c r="M1040" s="72">
        <f t="shared" si="135"/>
        <v>2.249465028284209</v>
      </c>
      <c r="N1040" s="72">
        <f t="shared" si="133"/>
        <v>2.249465028284209</v>
      </c>
    </row>
    <row r="1041" spans="1:14" ht="15" hidden="1" outlineLevel="1">
      <c r="A1041" s="60">
        <f t="shared" si="129"/>
        <v>105.5</v>
      </c>
      <c r="B1041" s="51">
        <f t="shared" si="130"/>
        <v>1029.765564587644</v>
      </c>
      <c r="C1041" s="51">
        <f t="shared" si="134"/>
        <v>634.181207576241</v>
      </c>
      <c r="D1041" s="81" t="str">
        <f t="shared" si="131"/>
        <v>VALIDO</v>
      </c>
      <c r="K1041" s="3">
        <v>6330</v>
      </c>
      <c r="L1041" s="84">
        <f t="shared" si="132"/>
        <v>634.181207576241</v>
      </c>
      <c r="M1041" s="72">
        <f t="shared" si="135"/>
        <v>2.2408051551405395</v>
      </c>
      <c r="N1041" s="72">
        <f t="shared" si="133"/>
        <v>2.2408051551405395</v>
      </c>
    </row>
    <row r="1042" spans="1:14" ht="15" hidden="1" outlineLevel="1">
      <c r="A1042" s="60">
        <f t="shared" si="129"/>
        <v>106</v>
      </c>
      <c r="B1042" s="51">
        <f t="shared" si="130"/>
        <v>1030.4731531341636</v>
      </c>
      <c r="C1042" s="51">
        <f t="shared" si="134"/>
        <v>636.4220127313815</v>
      </c>
      <c r="D1042" s="81" t="str">
        <f t="shared" si="131"/>
        <v>VALIDO</v>
      </c>
      <c r="K1042" s="3">
        <v>6360</v>
      </c>
      <c r="L1042" s="84">
        <f t="shared" si="132"/>
        <v>636.4220127313815</v>
      </c>
      <c r="M1042" s="72">
        <f t="shared" si="135"/>
        <v>2.232173332332681</v>
      </c>
      <c r="N1042" s="72">
        <f t="shared" si="133"/>
        <v>2.232173332332681</v>
      </c>
    </row>
    <row r="1043" spans="1:14" ht="15" hidden="1" outlineLevel="1">
      <c r="A1043" s="60">
        <f t="shared" si="129"/>
        <v>106.5</v>
      </c>
      <c r="B1043" s="51">
        <f t="shared" si="130"/>
        <v>1031.1774157527952</v>
      </c>
      <c r="C1043" s="51">
        <f t="shared" si="134"/>
        <v>638.6541860637142</v>
      </c>
      <c r="D1043" s="81" t="str">
        <f t="shared" si="131"/>
        <v>VALIDO</v>
      </c>
      <c r="K1043" s="3">
        <v>6390</v>
      </c>
      <c r="L1043" s="84">
        <f t="shared" si="132"/>
        <v>638.6541860637142</v>
      </c>
      <c r="M1043" s="72">
        <f t="shared" si="135"/>
        <v>2.2235696201740014</v>
      </c>
      <c r="N1043" s="72">
        <f t="shared" si="133"/>
        <v>2.2235696201740014</v>
      </c>
    </row>
    <row r="1044" spans="1:14" ht="15" hidden="1" outlineLevel="1">
      <c r="A1044" s="60">
        <f t="shared" si="129"/>
        <v>107</v>
      </c>
      <c r="B1044" s="51">
        <f t="shared" si="130"/>
        <v>1031.8783835635033</v>
      </c>
      <c r="C1044" s="51">
        <f t="shared" si="134"/>
        <v>640.8777556838882</v>
      </c>
      <c r="D1044" s="81" t="str">
        <f t="shared" si="131"/>
        <v>VALIDO</v>
      </c>
      <c r="K1044" s="3">
        <v>6420</v>
      </c>
      <c r="L1044" s="84">
        <f t="shared" si="132"/>
        <v>640.8777556838882</v>
      </c>
      <c r="M1044" s="72">
        <f t="shared" si="135"/>
        <v>2.21499407530117</v>
      </c>
      <c r="N1044" s="72">
        <f t="shared" si="133"/>
        <v>2.21499407530117</v>
      </c>
    </row>
    <row r="1045" spans="1:14" ht="15" hidden="1" outlineLevel="1">
      <c r="A1045" s="60">
        <f t="shared" si="129"/>
        <v>107.5</v>
      </c>
      <c r="B1045" s="51">
        <f t="shared" si="130"/>
        <v>1032.5760872515111</v>
      </c>
      <c r="C1045" s="51">
        <f t="shared" si="134"/>
        <v>643.0927497591894</v>
      </c>
      <c r="D1045" s="81" t="str">
        <f t="shared" si="131"/>
        <v>VALIDO</v>
      </c>
      <c r="K1045" s="3">
        <v>6450</v>
      </c>
      <c r="L1045" s="84">
        <f t="shared" si="132"/>
        <v>643.0927497591894</v>
      </c>
      <c r="M1045" s="72">
        <f t="shared" si="135"/>
        <v>2.20644675076096</v>
      </c>
      <c r="N1045" s="72">
        <f t="shared" si="133"/>
        <v>2.20644675076096</v>
      </c>
    </row>
    <row r="1046" spans="1:14" ht="15" hidden="1" outlineLevel="1">
      <c r="A1046" s="60">
        <f t="shared" si="129"/>
        <v>108</v>
      </c>
      <c r="B1046" s="51">
        <f t="shared" si="130"/>
        <v>1033.270557075361</v>
      </c>
      <c r="C1046" s="51">
        <f t="shared" si="134"/>
        <v>645.2991965099503</v>
      </c>
      <c r="D1046" s="81" t="str">
        <f t="shared" si="131"/>
        <v>VALIDO</v>
      </c>
      <c r="K1046" s="3">
        <v>6480</v>
      </c>
      <c r="L1046" s="84">
        <f t="shared" si="132"/>
        <v>645.2991965099503</v>
      </c>
      <c r="M1046" s="72">
        <f t="shared" si="135"/>
        <v>2.197927696094914</v>
      </c>
      <c r="N1046" s="72">
        <f t="shared" si="133"/>
        <v>2.197927696094914</v>
      </c>
    </row>
    <row r="1047" spans="1:14" ht="15" hidden="1" outlineLevel="1">
      <c r="A1047" s="60">
        <f t="shared" si="129"/>
        <v>108.5</v>
      </c>
      <c r="B1047" s="51">
        <f t="shared" si="130"/>
        <v>1033.96182287479</v>
      </c>
      <c r="C1047" s="51">
        <f t="shared" si="134"/>
        <v>647.4971242060452</v>
      </c>
      <c r="D1047" s="81" t="str">
        <f t="shared" si="131"/>
        <v>VALIDO</v>
      </c>
      <c r="K1047" s="3">
        <v>6510</v>
      </c>
      <c r="L1047" s="84">
        <f t="shared" si="132"/>
        <v>647.4971242060452</v>
      </c>
      <c r="M1047" s="72">
        <f t="shared" si="135"/>
        <v>2.189436957421956</v>
      </c>
      <c r="N1047" s="72">
        <f t="shared" si="133"/>
        <v>2.189436957421956</v>
      </c>
    </row>
    <row r="1048" spans="1:14" ht="15" hidden="1" outlineLevel="1">
      <c r="A1048" s="60">
        <f t="shared" si="129"/>
        <v>109</v>
      </c>
      <c r="B1048" s="51">
        <f t="shared" si="130"/>
        <v>1034.6499140784215</v>
      </c>
      <c r="C1048" s="51">
        <f t="shared" si="134"/>
        <v>649.6865611634672</v>
      </c>
      <c r="D1048" s="81" t="str">
        <f t="shared" si="131"/>
        <v>VALIDO</v>
      </c>
      <c r="K1048" s="3">
        <v>6540</v>
      </c>
      <c r="L1048" s="84">
        <f t="shared" si="132"/>
        <v>649.6865611634672</v>
      </c>
      <c r="M1048" s="72">
        <f t="shared" si="135"/>
        <v>2.1809745775192946</v>
      </c>
      <c r="N1048" s="72">
        <f t="shared" si="133"/>
        <v>2.1809745775192946</v>
      </c>
    </row>
    <row r="1049" spans="1:14" ht="15" hidden="1" outlineLevel="1">
      <c r="A1049" s="60">
        <f t="shared" si="129"/>
        <v>109.5</v>
      </c>
      <c r="B1049" s="51">
        <f t="shared" si="130"/>
        <v>1035.334859711284</v>
      </c>
      <c r="C1049" s="51">
        <f t="shared" si="134"/>
        <v>651.8675357409866</v>
      </c>
      <c r="D1049" s="81" t="str">
        <f t="shared" si="131"/>
        <v>VALIDO</v>
      </c>
      <c r="K1049" s="3">
        <v>6570</v>
      </c>
      <c r="L1049" s="84">
        <f t="shared" si="132"/>
        <v>651.8675357409866</v>
      </c>
      <c r="M1049" s="72">
        <f t="shared" si="135"/>
        <v>2.172540595901002</v>
      </c>
      <c r="N1049" s="72">
        <f t="shared" si="133"/>
        <v>2.172540595901002</v>
      </c>
    </row>
    <row r="1050" spans="1:14" ht="15" hidden="1" outlineLevel="1">
      <c r="A1050" s="60">
        <f t="shared" si="129"/>
        <v>110</v>
      </c>
      <c r="B1050" s="51">
        <f t="shared" si="130"/>
        <v>1036.0166884021564</v>
      </c>
      <c r="C1050" s="51">
        <f t="shared" si="134"/>
        <v>654.0400763368875</v>
      </c>
      <c r="D1050" s="81" t="str">
        <f t="shared" si="131"/>
        <v>VALIDO</v>
      </c>
      <c r="K1050" s="3">
        <v>6600</v>
      </c>
      <c r="L1050" s="84">
        <f t="shared" si="132"/>
        <v>654.0400763368875</v>
      </c>
      <c r="M1050" s="72">
        <f t="shared" si="135"/>
        <v>2.1641350488950497</v>
      </c>
      <c r="N1050" s="72">
        <f t="shared" si="133"/>
        <v>2.1641350488950497</v>
      </c>
    </row>
    <row r="1051" spans="1:14" ht="15" hidden="1" outlineLevel="1">
      <c r="A1051" s="60">
        <f t="shared" si="129"/>
        <v>110.5</v>
      </c>
      <c r="B1051" s="51">
        <f t="shared" si="130"/>
        <v>1036.6954283907498</v>
      </c>
      <c r="C1051" s="51">
        <f t="shared" si="134"/>
        <v>656.2042113857826</v>
      </c>
      <c r="D1051" s="81" t="str">
        <f t="shared" si="131"/>
        <v>VALIDO</v>
      </c>
      <c r="K1051" s="3">
        <v>6630</v>
      </c>
      <c r="L1051" s="84">
        <f t="shared" si="132"/>
        <v>656.2042113857826</v>
      </c>
      <c r="M1051" s="72">
        <f t="shared" si="135"/>
        <v>2.155757969718134</v>
      </c>
      <c r="N1051" s="72">
        <f t="shared" si="133"/>
        <v>2.155757969718134</v>
      </c>
    </row>
    <row r="1052" spans="1:14" ht="15" hidden="1" outlineLevel="1">
      <c r="A1052" s="60">
        <f t="shared" si="129"/>
        <v>111</v>
      </c>
      <c r="B1052" s="51">
        <f t="shared" si="130"/>
        <v>1037.3711075347237</v>
      </c>
      <c r="C1052" s="51">
        <f t="shared" si="134"/>
        <v>658.3599693555008</v>
      </c>
      <c r="D1052" s="81" t="str">
        <f t="shared" si="131"/>
        <v>VALIDO</v>
      </c>
      <c r="K1052" s="3">
        <v>6660</v>
      </c>
      <c r="L1052" s="84">
        <f t="shared" si="132"/>
        <v>658.3599693555008</v>
      </c>
      <c r="M1052" s="72">
        <f t="shared" si="135"/>
        <v>2.147409388549287</v>
      </c>
      <c r="N1052" s="72">
        <f t="shared" si="133"/>
        <v>2.147409388549287</v>
      </c>
    </row>
    <row r="1053" spans="1:14" ht="15" hidden="1" outlineLevel="1">
      <c r="A1053" s="60">
        <f t="shared" si="129"/>
        <v>111.5</v>
      </c>
      <c r="B1053" s="51">
        <f t="shared" si="130"/>
        <v>1038.0437533165486</v>
      </c>
      <c r="C1053" s="51">
        <f t="shared" si="134"/>
        <v>660.50737874405</v>
      </c>
      <c r="D1053" s="81" t="str">
        <f t="shared" si="131"/>
        <v>VALIDO</v>
      </c>
      <c r="K1053" s="3">
        <v>6690</v>
      </c>
      <c r="L1053" s="84">
        <f t="shared" si="132"/>
        <v>660.50737874405</v>
      </c>
      <c r="M1053" s="72">
        <f t="shared" si="135"/>
        <v>2.13908933260106</v>
      </c>
      <c r="N1053" s="72">
        <f t="shared" si="133"/>
        <v>2.13908933260106</v>
      </c>
    </row>
    <row r="1054" spans="1:14" ht="15" hidden="1" outlineLevel="1">
      <c r="A1054" s="60">
        <f t="shared" si="129"/>
        <v>112</v>
      </c>
      <c r="B1054" s="51">
        <f t="shared" si="130"/>
        <v>1038.7133928502117</v>
      </c>
      <c r="C1054" s="51">
        <f t="shared" si="134"/>
        <v>662.6464680766511</v>
      </c>
      <c r="D1054" s="81" t="str">
        <f t="shared" si="131"/>
        <v>VALIDO</v>
      </c>
      <c r="K1054" s="3">
        <v>6720</v>
      </c>
      <c r="L1054" s="84">
        <f t="shared" si="132"/>
        <v>662.6464680766511</v>
      </c>
      <c r="M1054" s="72">
        <f t="shared" si="135"/>
        <v>2.1307978261897538</v>
      </c>
      <c r="N1054" s="72">
        <f t="shared" si="133"/>
        <v>2.1307978261897538</v>
      </c>
    </row>
    <row r="1055" spans="1:14" ht="15" hidden="1" outlineLevel="1">
      <c r="A1055" s="60">
        <f t="shared" si="129"/>
        <v>112.5</v>
      </c>
      <c r="B1055" s="51">
        <f t="shared" si="130"/>
        <v>1039.3800528877766</v>
      </c>
      <c r="C1055" s="51">
        <f t="shared" si="134"/>
        <v>664.7772659028409</v>
      </c>
      <c r="D1055" s="81" t="str">
        <f t="shared" si="131"/>
        <v>VALIDO</v>
      </c>
      <c r="K1055" s="3">
        <v>6750</v>
      </c>
      <c r="L1055" s="84">
        <f t="shared" si="132"/>
        <v>664.7772659028409</v>
      </c>
      <c r="M1055" s="72">
        <f t="shared" si="135"/>
        <v>2.1225348908032795</v>
      </c>
      <c r="N1055" s="72">
        <f t="shared" si="133"/>
        <v>2.1225348908032795</v>
      </c>
    </row>
    <row r="1056" spans="1:14" ht="15" hidden="1" outlineLevel="1">
      <c r="A1056" s="60">
        <f t="shared" si="129"/>
        <v>113</v>
      </c>
      <c r="B1056" s="51">
        <f t="shared" si="130"/>
        <v>1040.0437598257952</v>
      </c>
      <c r="C1056" s="51">
        <f t="shared" si="134"/>
        <v>666.8998007936442</v>
      </c>
      <c r="D1056" s="81" t="str">
        <f t="shared" si="131"/>
        <v>VALIDO</v>
      </c>
      <c r="K1056" s="3">
        <v>6780</v>
      </c>
      <c r="L1056" s="84">
        <f t="shared" si="132"/>
        <v>666.8998007936442</v>
      </c>
      <c r="M1056" s="72">
        <f t="shared" si="135"/>
        <v>2.114300545168147</v>
      </c>
      <c r="N1056" s="72">
        <f t="shared" si="133"/>
        <v>2.114300545168147</v>
      </c>
    </row>
    <row r="1057" spans="1:14" ht="15" hidden="1" outlineLevel="1">
      <c r="A1057" s="60">
        <f t="shared" si="129"/>
        <v>113.5</v>
      </c>
      <c r="B1057" s="51">
        <f t="shared" si="130"/>
        <v>1040.7045397115787</v>
      </c>
      <c r="C1057" s="51">
        <f t="shared" si="134"/>
        <v>669.0141013388123</v>
      </c>
      <c r="D1057" s="81" t="str">
        <f t="shared" si="131"/>
        <v>VALIDO</v>
      </c>
      <c r="K1057" s="3">
        <v>6810</v>
      </c>
      <c r="L1057" s="84">
        <f t="shared" si="132"/>
        <v>669.0141013388123</v>
      </c>
      <c r="M1057" s="72">
        <f t="shared" si="135"/>
        <v>2.1060948053143576</v>
      </c>
      <c r="N1057" s="72">
        <f t="shared" si="133"/>
        <v>2.1060948053143576</v>
      </c>
    </row>
    <row r="1058" spans="1:14" ht="15" hidden="1" outlineLevel="1">
      <c r="A1058" s="60">
        <f t="shared" si="129"/>
        <v>114</v>
      </c>
      <c r="B1058" s="51">
        <f t="shared" si="130"/>
        <v>1041.3624182493331</v>
      </c>
      <c r="C1058" s="51">
        <f t="shared" si="134"/>
        <v>671.1201961441267</v>
      </c>
      <c r="D1058" s="81" t="str">
        <f t="shared" si="131"/>
        <v>VALIDO</v>
      </c>
      <c r="K1058" s="3">
        <v>6840</v>
      </c>
      <c r="L1058" s="84">
        <f t="shared" si="132"/>
        <v>671.1201961441267</v>
      </c>
      <c r="M1058" s="72">
        <f t="shared" si="135"/>
        <v>2.0979176846389307</v>
      </c>
      <c r="N1058" s="72">
        <f t="shared" si="133"/>
        <v>2.0979176846389307</v>
      </c>
    </row>
    <row r="1059" spans="1:14" ht="15" hidden="1" outlineLevel="1">
      <c r="A1059" s="60">
        <f t="shared" si="129"/>
        <v>114.5</v>
      </c>
      <c r="B1059" s="51">
        <f t="shared" si="130"/>
        <v>1042.0174208061571</v>
      </c>
      <c r="C1059" s="51">
        <f t="shared" si="134"/>
        <v>673.2181138287656</v>
      </c>
      <c r="D1059" s="81" t="str">
        <f t="shared" si="131"/>
        <v>VALIDO</v>
      </c>
      <c r="K1059" s="3">
        <v>6870</v>
      </c>
      <c r="L1059" s="84">
        <f t="shared" si="132"/>
        <v>673.2181138287656</v>
      </c>
      <c r="M1059" s="72">
        <f t="shared" si="135"/>
        <v>2.0897691939682184</v>
      </c>
      <c r="N1059" s="72">
        <f t="shared" si="133"/>
        <v>2.0897691939682184</v>
      </c>
    </row>
    <row r="1060" spans="1:14" ht="15" hidden="1" outlineLevel="1">
      <c r="A1060" s="60">
        <f t="shared" si="129"/>
        <v>115</v>
      </c>
      <c r="B1060" s="51">
        <f t="shared" si="130"/>
        <v>1042.669572417913</v>
      </c>
      <c r="C1060" s="51">
        <f t="shared" si="134"/>
        <v>675.3078830227338</v>
      </c>
      <c r="D1060" s="81" t="str">
        <f t="shared" si="131"/>
        <v>VALIDO</v>
      </c>
      <c r="K1060" s="3">
        <v>6900</v>
      </c>
      <c r="L1060" s="84">
        <f t="shared" si="132"/>
        <v>675.3078830227338</v>
      </c>
      <c r="M1060" s="72">
        <f t="shared" si="135"/>
        <v>2.081649341618315</v>
      </c>
      <c r="N1060" s="72">
        <f t="shared" si="133"/>
        <v>2.081649341618315</v>
      </c>
    </row>
    <row r="1061" spans="1:14" ht="15" hidden="1" outlineLevel="1">
      <c r="A1061" s="60">
        <f t="shared" si="129"/>
        <v>115.5</v>
      </c>
      <c r="B1061" s="51">
        <f t="shared" si="130"/>
        <v>1043.3188977949662</v>
      </c>
      <c r="C1061" s="51">
        <f t="shared" si="134"/>
        <v>677.3895323643521</v>
      </c>
      <c r="D1061" s="81" t="str">
        <f t="shared" si="131"/>
        <v>VALIDO</v>
      </c>
      <c r="K1061" s="3">
        <v>6930</v>
      </c>
      <c r="L1061" s="84">
        <f t="shared" si="132"/>
        <v>677.3895323643521</v>
      </c>
      <c r="M1061" s="72">
        <f t="shared" si="135"/>
        <v>2.0735581334547097</v>
      </c>
      <c r="N1061" s="72">
        <f t="shared" si="133"/>
        <v>2.0735581334547097</v>
      </c>
    </row>
    <row r="1062" spans="1:14" ht="15" hidden="1" outlineLevel="1">
      <c r="A1062" s="60">
        <f t="shared" si="129"/>
        <v>116</v>
      </c>
      <c r="B1062" s="51">
        <f t="shared" si="130"/>
        <v>1043.9654213278063</v>
      </c>
      <c r="C1062" s="51">
        <f t="shared" si="134"/>
        <v>679.4630904978069</v>
      </c>
      <c r="D1062" s="81" t="str">
        <f t="shared" si="131"/>
        <v>VALIDO</v>
      </c>
      <c r="K1062" s="3">
        <v>6960</v>
      </c>
      <c r="L1062" s="84">
        <f t="shared" si="132"/>
        <v>679.4630904978069</v>
      </c>
      <c r="M1062" s="72">
        <f t="shared" si="135"/>
        <v>2.065495572949704</v>
      </c>
      <c r="N1062" s="72">
        <f t="shared" si="133"/>
        <v>2.065495572949704</v>
      </c>
    </row>
    <row r="1063" spans="1:14" ht="15" hidden="1" outlineLevel="1">
      <c r="A1063" s="60">
        <f t="shared" si="129"/>
        <v>116.5</v>
      </c>
      <c r="B1063" s="51">
        <f t="shared" si="130"/>
        <v>1044.6091670925425</v>
      </c>
      <c r="C1063" s="51">
        <f t="shared" si="134"/>
        <v>681.5285860707565</v>
      </c>
      <c r="D1063" s="81" t="str">
        <f t="shared" si="131"/>
        <v>VALIDO</v>
      </c>
      <c r="K1063" s="3">
        <v>6990</v>
      </c>
      <c r="L1063" s="84">
        <f t="shared" si="132"/>
        <v>681.5285860707565</v>
      </c>
      <c r="M1063" s="72">
        <f t="shared" si="135"/>
        <v>2.057461661239492</v>
      </c>
      <c r="N1063" s="72">
        <f t="shared" si="133"/>
        <v>2.057461661239492</v>
      </c>
    </row>
    <row r="1064" spans="1:14" ht="15" hidden="1" outlineLevel="1">
      <c r="A1064" s="60">
        <f t="shared" si="129"/>
        <v>117</v>
      </c>
      <c r="B1064" s="51">
        <f t="shared" si="130"/>
        <v>1045.2501588562834</v>
      </c>
      <c r="C1064" s="51">
        <f t="shared" si="134"/>
        <v>683.586047731996</v>
      </c>
      <c r="D1064" s="81" t="str">
        <f t="shared" si="131"/>
        <v>VALIDO</v>
      </c>
      <c r="K1064" s="3">
        <v>7020</v>
      </c>
      <c r="L1064" s="84">
        <f t="shared" si="132"/>
        <v>683.586047731996</v>
      </c>
      <c r="M1064" s="72">
        <f t="shared" si="135"/>
        <v>2.0494563971792683</v>
      </c>
      <c r="N1064" s="72">
        <f t="shared" si="133"/>
        <v>2.0494563971792683</v>
      </c>
    </row>
    <row r="1065" spans="1:14" ht="15" hidden="1" outlineLevel="1">
      <c r="A1065" s="60">
        <f t="shared" si="129"/>
        <v>117.5</v>
      </c>
      <c r="B1065" s="51">
        <f t="shared" si="130"/>
        <v>1045.8884200824036</v>
      </c>
      <c r="C1065" s="51">
        <f t="shared" si="134"/>
        <v>685.6355041291753</v>
      </c>
      <c r="D1065" s="81" t="str">
        <f t="shared" si="131"/>
        <v>VALIDO</v>
      </c>
      <c r="K1065" s="3">
        <v>7050</v>
      </c>
      <c r="L1065" s="84">
        <f t="shared" si="132"/>
        <v>685.6355041291753</v>
      </c>
      <c r="M1065" s="72">
        <f t="shared" si="135"/>
        <v>2.041479777397179</v>
      </c>
      <c r="N1065" s="72">
        <f t="shared" si="133"/>
        <v>2.041479777397179</v>
      </c>
    </row>
    <row r="1066" spans="1:14" ht="15" hidden="1" outlineLevel="1">
      <c r="A1066" s="60">
        <f t="shared" si="129"/>
        <v>118</v>
      </c>
      <c r="B1066" s="51">
        <f t="shared" si="130"/>
        <v>1046.5239739356957</v>
      </c>
      <c r="C1066" s="51">
        <f t="shared" si="134"/>
        <v>687.6769839065724</v>
      </c>
      <c r="D1066" s="81" t="str">
        <f t="shared" si="131"/>
        <v>VALIDO</v>
      </c>
      <c r="K1066" s="3">
        <v>7080</v>
      </c>
      <c r="L1066" s="84">
        <f t="shared" si="132"/>
        <v>687.6769839065724</v>
      </c>
      <c r="M1066" s="72">
        <f t="shared" si="135"/>
        <v>2.0335317963474298</v>
      </c>
      <c r="N1066" s="72">
        <f t="shared" si="133"/>
        <v>2.0335317963474298</v>
      </c>
    </row>
    <row r="1067" spans="1:14" ht="15" hidden="1" outlineLevel="1">
      <c r="A1067" s="60">
        <f t="shared" si="129"/>
        <v>118.5</v>
      </c>
      <c r="B1067" s="51">
        <f t="shared" si="130"/>
        <v>1047.156843287416</v>
      </c>
      <c r="C1067" s="51">
        <f t="shared" si="134"/>
        <v>689.7105157029199</v>
      </c>
      <c r="D1067" s="81" t="str">
        <f t="shared" si="131"/>
        <v>VALIDO</v>
      </c>
      <c r="K1067" s="3">
        <v>7110</v>
      </c>
      <c r="L1067" s="84">
        <f t="shared" si="132"/>
        <v>689.7105157029199</v>
      </c>
      <c r="M1067" s="72">
        <f t="shared" si="135"/>
        <v>2.02561244636168</v>
      </c>
      <c r="N1067" s="72">
        <f t="shared" si="133"/>
        <v>2.02561244636168</v>
      </c>
    </row>
    <row r="1068" spans="1:14" ht="15" hidden="1" outlineLevel="1">
      <c r="A1068" s="60">
        <f t="shared" si="129"/>
        <v>119</v>
      </c>
      <c r="B1068" s="51">
        <f t="shared" si="130"/>
        <v>1047.7870507202226</v>
      </c>
      <c r="C1068" s="51">
        <f t="shared" si="134"/>
        <v>691.7361281492816</v>
      </c>
      <c r="D1068" s="81" t="str">
        <f t="shared" si="131"/>
        <v>VALIDO</v>
      </c>
      <c r="K1068" s="3">
        <v>7140</v>
      </c>
      <c r="L1068" s="84">
        <f t="shared" si="132"/>
        <v>691.7361281492816</v>
      </c>
      <c r="M1068" s="72">
        <f t="shared" si="135"/>
        <v>2.0177217176996765</v>
      </c>
      <c r="N1068" s="72">
        <f t="shared" si="133"/>
        <v>2.0177217176996765</v>
      </c>
    </row>
    <row r="1069" spans="1:14" ht="15" hidden="1" outlineLevel="1">
      <c r="A1069" s="60">
        <f t="shared" si="129"/>
        <v>119.5</v>
      </c>
      <c r="B1069" s="51">
        <f t="shared" si="130"/>
        <v>1048.414618533011</v>
      </c>
      <c r="C1069" s="51">
        <f t="shared" si="134"/>
        <v>693.7538498669813</v>
      </c>
      <c r="D1069" s="81" t="str">
        <f t="shared" si="131"/>
        <v>VALIDO</v>
      </c>
      <c r="K1069" s="3">
        <v>7170</v>
      </c>
      <c r="L1069" s="84">
        <f t="shared" si="132"/>
        <v>693.7538498669813</v>
      </c>
      <c r="M1069" s="72">
        <f t="shared" si="135"/>
        <v>2.0098595985985512</v>
      </c>
      <c r="N1069" s="72">
        <f t="shared" si="133"/>
        <v>2.0098595985985512</v>
      </c>
    </row>
    <row r="1070" spans="1:14" ht="15" collapsed="1">
      <c r="A1070" s="60">
        <f t="shared" si="129"/>
        <v>120</v>
      </c>
      <c r="B1070" s="51">
        <f t="shared" si="130"/>
        <v>1049.039568745648</v>
      </c>
      <c r="C1070" s="51">
        <f t="shared" si="134"/>
        <v>695.7637094655798</v>
      </c>
      <c r="D1070" s="81" t="str">
        <f t="shared" si="131"/>
        <v>VALIDO</v>
      </c>
      <c r="K1070" s="3">
        <v>7200</v>
      </c>
      <c r="L1070" s="84">
        <f t="shared" si="132"/>
        <v>695.7637094655798</v>
      </c>
      <c r="M1070" s="72">
        <f t="shared" si="135"/>
        <v>2.002026075321079</v>
      </c>
      <c r="N1070" s="72">
        <f t="shared" si="133"/>
        <v>2.002026075321079</v>
      </c>
    </row>
    <row r="1071" spans="1:14" ht="15" hidden="1" outlineLevel="1">
      <c r="A1071" s="60">
        <f t="shared" si="129"/>
        <v>120.5</v>
      </c>
      <c r="B1071" s="51">
        <f t="shared" si="130"/>
        <v>1049.6619231036084</v>
      </c>
      <c r="C1071" s="51">
        <f t="shared" si="134"/>
        <v>697.7657355409009</v>
      </c>
      <c r="D1071" s="81" t="str">
        <f t="shared" si="131"/>
        <v>VALIDO</v>
      </c>
      <c r="K1071" s="3">
        <v>7230</v>
      </c>
      <c r="L1071" s="84">
        <f t="shared" si="132"/>
        <v>697.7657355409009</v>
      </c>
      <c r="M1071" s="72">
        <f t="shared" si="135"/>
        <v>1.9942211322028465</v>
      </c>
      <c r="N1071" s="72">
        <f t="shared" si="133"/>
        <v>1.9942211322028465</v>
      </c>
    </row>
    <row r="1072" spans="1:14" ht="15" hidden="1" outlineLevel="1">
      <c r="A1072" s="60">
        <f t="shared" si="129"/>
        <v>121</v>
      </c>
      <c r="B1072" s="51">
        <f t="shared" si="130"/>
        <v>1050.281703082514</v>
      </c>
      <c r="C1072" s="51">
        <f t="shared" si="134"/>
        <v>699.7599566731037</v>
      </c>
      <c r="D1072" s="81" t="str">
        <f t="shared" si="131"/>
        <v>NO VALIDO</v>
      </c>
      <c r="K1072" s="3">
        <v>7260</v>
      </c>
      <c r="L1072" s="84" t="str">
        <f t="shared" si="132"/>
        <v>NO VALIDO</v>
      </c>
      <c r="M1072" s="72">
        <f t="shared" si="135"/>
        <v>1.9864447516984418</v>
      </c>
      <c r="N1072" s="72">
        <f t="shared" si="133"/>
        <v>1.9864447516984418</v>
      </c>
    </row>
    <row r="1073" spans="1:14" ht="15" hidden="1" outlineLevel="1">
      <c r="A1073" s="60">
        <f t="shared" si="129"/>
        <v>121.5</v>
      </c>
      <c r="B1073" s="51">
        <f t="shared" si="130"/>
        <v>1050.8989298925815</v>
      </c>
      <c r="C1073" s="51">
        <f t="shared" si="134"/>
        <v>701.7464014248021</v>
      </c>
      <c r="D1073" s="81" t="str">
        <f t="shared" si="131"/>
        <v>NO VALIDO</v>
      </c>
      <c r="K1073" s="3">
        <v>7290</v>
      </c>
      <c r="L1073" s="84" t="str">
        <f t="shared" si="132"/>
        <v>NO VALIDO</v>
      </c>
      <c r="M1073" s="72">
        <f t="shared" si="135"/>
        <v>1.9786969144264344</v>
      </c>
      <c r="N1073" s="72">
        <f t="shared" si="133"/>
        <v>1.9786969144264344</v>
      </c>
    </row>
    <row r="1074" spans="1:14" ht="15" hidden="1" outlineLevel="1">
      <c r="A1074" s="60">
        <f t="shared" si="129"/>
        <v>122</v>
      </c>
      <c r="B1074" s="51">
        <f t="shared" si="130"/>
        <v>1051.5136244829766</v>
      </c>
      <c r="C1074" s="51">
        <f t="shared" si="134"/>
        <v>703.7250983392286</v>
      </c>
      <c r="D1074" s="81" t="str">
        <f t="shared" si="131"/>
        <v>NO VALIDO</v>
      </c>
      <c r="K1074" s="3">
        <v>7320</v>
      </c>
      <c r="L1074" s="84" t="str">
        <f t="shared" si="132"/>
        <v>NO VALIDO</v>
      </c>
      <c r="M1074" s="72">
        <f t="shared" si="135"/>
        <v>1.9709775992136185</v>
      </c>
      <c r="N1074" s="72">
        <f t="shared" si="133"/>
        <v>1.9709775992136185</v>
      </c>
    </row>
    <row r="1075" spans="1:14" ht="15" hidden="1" outlineLevel="1">
      <c r="A1075" s="60">
        <f t="shared" si="129"/>
        <v>122.5</v>
      </c>
      <c r="B1075" s="51">
        <f t="shared" si="130"/>
        <v>1052.1258075460823</v>
      </c>
      <c r="C1075" s="51">
        <f t="shared" si="134"/>
        <v>705.6960759384422</v>
      </c>
      <c r="D1075" s="81" t="str">
        <f t="shared" si="131"/>
        <v>NO VALIDO</v>
      </c>
      <c r="K1075" s="3">
        <v>7350</v>
      </c>
      <c r="L1075" s="84" t="str">
        <f t="shared" si="132"/>
        <v>NO VALIDO</v>
      </c>
      <c r="M1075" s="72">
        <f t="shared" si="135"/>
        <v>1.963286783137985</v>
      </c>
      <c r="N1075" s="72">
        <f t="shared" si="133"/>
        <v>1.963286783137985</v>
      </c>
    </row>
    <row r="1076" spans="1:14" ht="15" hidden="1" outlineLevel="1">
      <c r="A1076" s="60">
        <f t="shared" si="129"/>
        <v>123</v>
      </c>
      <c r="B1076" s="51">
        <f t="shared" si="130"/>
        <v>1052.735499521676</v>
      </c>
      <c r="C1076" s="51">
        <f t="shared" si="134"/>
        <v>707.6593627215801</v>
      </c>
      <c r="D1076" s="81" t="str">
        <f t="shared" si="131"/>
        <v>NO VALIDO</v>
      </c>
      <c r="K1076" s="3">
        <v>7380</v>
      </c>
      <c r="L1076" s="84" t="str">
        <f t="shared" si="132"/>
        <v>NO VALIDO</v>
      </c>
      <c r="M1076" s="72">
        <f t="shared" si="135"/>
        <v>1.955624441571163</v>
      </c>
      <c r="N1076" s="72">
        <f t="shared" si="133"/>
        <v>1.955624441571163</v>
      </c>
    </row>
    <row r="1077" spans="1:14" ht="15" hidden="1" outlineLevel="1">
      <c r="A1077" s="60">
        <f t="shared" si="129"/>
        <v>123.5</v>
      </c>
      <c r="B1077" s="51">
        <f t="shared" si="130"/>
        <v>1053.342720601027</v>
      </c>
      <c r="C1077" s="51">
        <f t="shared" si="134"/>
        <v>709.6149871631513</v>
      </c>
      <c r="D1077" s="81" t="str">
        <f t="shared" si="131"/>
        <v>NO VALIDO</v>
      </c>
      <c r="K1077" s="3">
        <v>7410</v>
      </c>
      <c r="L1077" s="84" t="str">
        <f t="shared" si="132"/>
        <v>NO VALIDO</v>
      </c>
      <c r="M1077" s="72">
        <f t="shared" si="135"/>
        <v>1.947990548219342</v>
      </c>
      <c r="N1077" s="72">
        <f t="shared" si="133"/>
        <v>1.947990548219342</v>
      </c>
    </row>
    <row r="1078" spans="1:14" ht="15" hidden="1" outlineLevel="1">
      <c r="A1078" s="60">
        <f t="shared" si="129"/>
        <v>124</v>
      </c>
      <c r="B1078" s="51">
        <f t="shared" si="130"/>
        <v>1053.9474907309066</v>
      </c>
      <c r="C1078" s="51">
        <f t="shared" si="134"/>
        <v>711.5629777113706</v>
      </c>
      <c r="D1078" s="81" t="str">
        <f t="shared" si="131"/>
        <v>NO VALIDO</v>
      </c>
      <c r="K1078" s="3">
        <v>7440</v>
      </c>
      <c r="L1078" s="84" t="str">
        <f t="shared" si="132"/>
        <v>NO VALIDO</v>
      </c>
      <c r="M1078" s="72">
        <f t="shared" si="135"/>
        <v>1.9403850751639542</v>
      </c>
      <c r="N1078" s="72">
        <f t="shared" si="133"/>
        <v>1.9403850751639542</v>
      </c>
    </row>
    <row r="1079" spans="1:14" ht="15" hidden="1" outlineLevel="1">
      <c r="A1079" s="60">
        <f t="shared" si="129"/>
        <v>124.5</v>
      </c>
      <c r="B1079" s="51">
        <f t="shared" si="130"/>
        <v>1054.5498296175213</v>
      </c>
      <c r="C1079" s="51">
        <f t="shared" si="134"/>
        <v>713.5033627865346</v>
      </c>
      <c r="D1079" s="81" t="str">
        <f t="shared" si="131"/>
        <v>NO VALIDO</v>
      </c>
      <c r="K1079" s="3">
        <v>7470</v>
      </c>
      <c r="L1079" s="84" t="str">
        <f t="shared" si="132"/>
        <v>NO VALIDO</v>
      </c>
      <c r="M1079" s="72">
        <f t="shared" si="135"/>
        <v>1.9328079929009376</v>
      </c>
      <c r="N1079" s="72">
        <f t="shared" si="133"/>
        <v>1.9328079929009376</v>
      </c>
    </row>
    <row r="1080" spans="1:14" ht="15" hidden="1" outlineLevel="1">
      <c r="A1080" s="60">
        <f t="shared" si="129"/>
        <v>125</v>
      </c>
      <c r="B1080" s="51">
        <f t="shared" si="130"/>
        <v>1055.149756730365</v>
      </c>
      <c r="C1080" s="51">
        <f t="shared" si="134"/>
        <v>715.4361707794355</v>
      </c>
      <c r="D1080" s="81" t="str">
        <f t="shared" si="131"/>
        <v>NO VALIDO</v>
      </c>
      <c r="K1080" s="3">
        <v>7500</v>
      </c>
      <c r="L1080" s="84" t="str">
        <f t="shared" si="132"/>
        <v>NO VALIDO</v>
      </c>
      <c r="M1080" s="72">
        <f t="shared" si="135"/>
        <v>1.9252592703794358</v>
      </c>
      <c r="N1080" s="72">
        <f t="shared" si="133"/>
        <v>1.9252592703794358</v>
      </c>
    </row>
    <row r="1081" spans="1:14" ht="15" hidden="1" outlineLevel="1">
      <c r="A1081" s="60">
        <f t="shared" si="129"/>
        <v>125.5</v>
      </c>
      <c r="B1081" s="51">
        <f t="shared" si="130"/>
        <v>1055.747291305995</v>
      </c>
      <c r="C1081" s="51">
        <f t="shared" si="134"/>
        <v>717.361430049815</v>
      </c>
      <c r="D1081" s="81" t="str">
        <f t="shared" si="131"/>
        <v>NO VALIDO</v>
      </c>
      <c r="K1081" s="3">
        <v>7530</v>
      </c>
      <c r="L1081" s="84" t="str">
        <f t="shared" si="132"/>
        <v>NO VALIDO</v>
      </c>
      <c r="M1081" s="72">
        <f t="shared" si="135"/>
        <v>1.9177388750395947</v>
      </c>
      <c r="N1081" s="72">
        <f t="shared" si="133"/>
        <v>1.9177388750395947</v>
      </c>
    </row>
    <row r="1082" spans="1:14" ht="15" hidden="1" outlineLevel="1">
      <c r="A1082" s="60">
        <f t="shared" si="129"/>
        <v>126</v>
      </c>
      <c r="B1082" s="51">
        <f t="shared" si="130"/>
        <v>1056.342452351734</v>
      </c>
      <c r="C1082" s="51">
        <f t="shared" si="134"/>
        <v>719.2791689248546</v>
      </c>
      <c r="D1082" s="81" t="str">
        <f t="shared" si="131"/>
        <v>NO VALIDO</v>
      </c>
      <c r="K1082" s="3">
        <v>7560</v>
      </c>
      <c r="L1082" s="84" t="str">
        <f t="shared" si="132"/>
        <v>NO VALIDO</v>
      </c>
      <c r="M1082" s="72">
        <f t="shared" si="135"/>
        <v>1.9102467728494512</v>
      </c>
      <c r="N1082" s="72">
        <f t="shared" si="133"/>
        <v>1.9102467728494512</v>
      </c>
    </row>
    <row r="1083" spans="1:14" ht="15" hidden="1" outlineLevel="1">
      <c r="A1083" s="60">
        <f t="shared" si="129"/>
        <v>126.5</v>
      </c>
      <c r="B1083" s="51">
        <f t="shared" si="130"/>
        <v>1056.9352586492967</v>
      </c>
      <c r="C1083" s="51">
        <f t="shared" si="134"/>
        <v>721.189415697704</v>
      </c>
      <c r="D1083" s="81" t="str">
        <f t="shared" si="131"/>
        <v>NO VALIDO</v>
      </c>
      <c r="K1083" s="3">
        <v>7590</v>
      </c>
      <c r="L1083" s="84" t="str">
        <f t="shared" si="132"/>
        <v>NO VALIDO</v>
      </c>
      <c r="M1083" s="72">
        <f t="shared" si="135"/>
        <v>1.9027829283411735</v>
      </c>
      <c r="N1083" s="72">
        <f t="shared" si="133"/>
        <v>1.9027829283411735</v>
      </c>
    </row>
    <row r="1084" spans="1:14" ht="15" hidden="1" outlineLevel="1">
      <c r="A1084" s="60">
        <f t="shared" si="129"/>
        <v>127</v>
      </c>
      <c r="B1084" s="51">
        <f t="shared" si="130"/>
        <v>1057.525728758347</v>
      </c>
      <c r="C1084" s="51">
        <f t="shared" si="134"/>
        <v>723.0921986260452</v>
      </c>
      <c r="D1084" s="81" t="str">
        <f t="shared" si="131"/>
        <v>NO VALIDO</v>
      </c>
      <c r="K1084" s="3">
        <v>7620</v>
      </c>
      <c r="L1084" s="84" t="str">
        <f t="shared" si="132"/>
        <v>NO VALIDO</v>
      </c>
      <c r="M1084" s="72">
        <f t="shared" si="135"/>
        <v>1.8953473046464158</v>
      </c>
      <c r="N1084" s="72">
        <f t="shared" si="133"/>
        <v>1.8953473046464158</v>
      </c>
    </row>
    <row r="1085" spans="1:14" ht="15" hidden="1" outlineLevel="1">
      <c r="A1085" s="60">
        <f t="shared" si="129"/>
        <v>127.5</v>
      </c>
      <c r="B1085" s="51">
        <f t="shared" si="130"/>
        <v>1058.113881019984</v>
      </c>
      <c r="C1085" s="51">
        <f t="shared" si="134"/>
        <v>724.9875459306916</v>
      </c>
      <c r="D1085" s="81" t="str">
        <f t="shared" si="131"/>
        <v>NO VALIDO</v>
      </c>
      <c r="K1085" s="3">
        <v>7650</v>
      </c>
      <c r="L1085" s="84" t="str">
        <f t="shared" si="132"/>
        <v>NO VALIDO</v>
      </c>
      <c r="M1085" s="72">
        <f t="shared" si="135"/>
        <v>1.887939863530958</v>
      </c>
      <c r="N1085" s="72">
        <f t="shared" si="133"/>
        <v>1.887939863530958</v>
      </c>
    </row>
    <row r="1086" spans="1:14" ht="15" hidden="1" outlineLevel="1">
      <c r="A1086" s="60">
        <f aca="true" t="shared" si="136" ref="A1086:A1149">K1086/60</f>
        <v>128</v>
      </c>
      <c r="B1086" s="51">
        <f aca="true" t="shared" si="137" ref="B1086:B1149">20+345*(LOG(8*A1086+1))</f>
        <v>1058.6997335601616</v>
      </c>
      <c r="C1086" s="51">
        <f t="shared" si="134"/>
        <v>726.8754857942225</v>
      </c>
      <c r="D1086" s="81" t="str">
        <f aca="true" t="shared" si="138" ref="D1086:D1149">IF(C1086&lt;$E$38,"VALIDO","NO VALIDO")</f>
        <v>NO VALIDO</v>
      </c>
      <c r="K1086" s="3">
        <v>7680</v>
      </c>
      <c r="L1086" s="84" t="str">
        <f aca="true" t="shared" si="139" ref="L1086:L1149">IF(C1086&lt;$E$38,C1086,"NO VALIDO")</f>
        <v>NO VALIDO</v>
      </c>
      <c r="M1086" s="72">
        <f t="shared" si="135"/>
        <v>1.8805605654284938</v>
      </c>
      <c r="N1086" s="72">
        <f aca="true" t="shared" si="140" ref="N1086:N1149">IF(M1086&gt;0,M1086,0)</f>
        <v>1.8805605654284938</v>
      </c>
    </row>
    <row r="1087" spans="1:14" ht="15" hidden="1" outlineLevel="1">
      <c r="A1087" s="60">
        <f t="shared" si="136"/>
        <v>128.5</v>
      </c>
      <c r="B1087" s="51">
        <f t="shared" si="137"/>
        <v>1059.2833042930395</v>
      </c>
      <c r="C1087" s="51">
        <f aca="true" t="shared" si="141" ref="C1087:C1150">C1086+N1086</f>
        <v>728.756046359651</v>
      </c>
      <c r="D1087" s="81" t="str">
        <f t="shared" si="138"/>
        <v>NO VALIDO</v>
      </c>
      <c r="K1087" s="3">
        <v>7710</v>
      </c>
      <c r="L1087" s="84" t="str">
        <f t="shared" si="139"/>
        <v>NO VALIDO</v>
      </c>
      <c r="M1087" s="72">
        <f aca="true" t="shared" si="142" ref="M1087:M1150">(($B$824*$C$821*(B1087-C1087)*30)/$B$825)-($B$826*(B1087-B1086))</f>
        <v>1.8732093694738485</v>
      </c>
      <c r="N1087" s="72">
        <f t="shared" si="140"/>
        <v>1.8732093694738485</v>
      </c>
    </row>
    <row r="1088" spans="1:14" ht="15" hidden="1" outlineLevel="1">
      <c r="A1088" s="60">
        <f t="shared" si="136"/>
        <v>129</v>
      </c>
      <c r="B1088" s="51">
        <f t="shared" si="137"/>
        <v>1059.864610924269</v>
      </c>
      <c r="C1088" s="51">
        <f t="shared" si="141"/>
        <v>730.6292557291249</v>
      </c>
      <c r="D1088" s="81" t="str">
        <f t="shared" si="138"/>
        <v>NO VALIDO</v>
      </c>
      <c r="K1088" s="3">
        <v>7740</v>
      </c>
      <c r="L1088" s="84" t="str">
        <f t="shared" si="139"/>
        <v>NO VALIDO</v>
      </c>
      <c r="M1088" s="72">
        <f t="shared" si="142"/>
        <v>1.8658862335355928</v>
      </c>
      <c r="N1088" s="72">
        <f t="shared" si="140"/>
        <v>1.8658862335355928</v>
      </c>
    </row>
    <row r="1089" spans="1:14" ht="15" hidden="1" outlineLevel="1">
      <c r="A1089" s="60">
        <f t="shared" si="136"/>
        <v>129.5</v>
      </c>
      <c r="B1089" s="51">
        <f t="shared" si="137"/>
        <v>1060.443670954219</v>
      </c>
      <c r="C1089" s="51">
        <f t="shared" si="141"/>
        <v>732.4951419626605</v>
      </c>
      <c r="D1089" s="81" t="str">
        <f t="shared" si="138"/>
        <v>NO VALIDO</v>
      </c>
      <c r="K1089" s="3">
        <v>7770</v>
      </c>
      <c r="L1089" s="84" t="str">
        <f t="shared" si="139"/>
        <v>NO VALIDO</v>
      </c>
      <c r="M1089" s="72">
        <f t="shared" si="142"/>
        <v>1.8585911142474034</v>
      </c>
      <c r="N1089" s="72">
        <f t="shared" si="140"/>
        <v>1.8585911142474034</v>
      </c>
    </row>
    <row r="1090" spans="1:14" ht="15" hidden="1" outlineLevel="1">
      <c r="A1090" s="60">
        <f t="shared" si="136"/>
        <v>130</v>
      </c>
      <c r="B1090" s="51">
        <f t="shared" si="137"/>
        <v>1061.0205016811349</v>
      </c>
      <c r="C1090" s="51">
        <f t="shared" si="141"/>
        <v>734.3537330769078</v>
      </c>
      <c r="D1090" s="81" t="str">
        <f t="shared" si="138"/>
        <v>NO VALIDO</v>
      </c>
      <c r="K1090" s="3">
        <v>7800</v>
      </c>
      <c r="L1090" s="84" t="str">
        <f t="shared" si="139"/>
        <v>NO VALIDO</v>
      </c>
      <c r="M1090" s="72">
        <f t="shared" si="142"/>
        <v>1.8513239670394939</v>
      </c>
      <c r="N1090" s="72">
        <f t="shared" si="140"/>
        <v>1.8513239670394939</v>
      </c>
    </row>
    <row r="1091" spans="1:14" ht="15" hidden="1" outlineLevel="1">
      <c r="A1091" s="60">
        <f t="shared" si="136"/>
        <v>130.5</v>
      </c>
      <c r="B1091" s="51">
        <f t="shared" si="137"/>
        <v>1061.5951202042402</v>
      </c>
      <c r="C1091" s="51">
        <f t="shared" si="141"/>
        <v>736.2050570439474</v>
      </c>
      <c r="D1091" s="81" t="str">
        <f t="shared" si="138"/>
        <v>NO VALIDO</v>
      </c>
      <c r="K1091" s="3">
        <v>7830</v>
      </c>
      <c r="L1091" s="84" t="str">
        <f t="shared" si="139"/>
        <v>NO VALIDO</v>
      </c>
      <c r="M1091" s="72">
        <f t="shared" si="142"/>
        <v>1.8440847461688996</v>
      </c>
      <c r="N1091" s="72">
        <f t="shared" si="140"/>
        <v>1.8440847461688996</v>
      </c>
    </row>
    <row r="1092" spans="1:14" ht="15" hidden="1" outlineLevel="1">
      <c r="A1092" s="60">
        <f t="shared" si="136"/>
        <v>131</v>
      </c>
      <c r="B1092" s="51">
        <f t="shared" si="137"/>
        <v>1062.1675434267775</v>
      </c>
      <c r="C1092" s="51">
        <f t="shared" si="141"/>
        <v>738.0491417901162</v>
      </c>
      <c r="D1092" s="81" t="str">
        <f t="shared" si="138"/>
        <v>NO VALIDO</v>
      </c>
      <c r="K1092" s="3">
        <v>7860</v>
      </c>
      <c r="L1092" s="84" t="str">
        <f t="shared" si="139"/>
        <v>NO VALIDO</v>
      </c>
      <c r="M1092" s="72">
        <f t="shared" si="142"/>
        <v>1.8368734047492608</v>
      </c>
      <c r="N1092" s="72">
        <f t="shared" si="140"/>
        <v>1.8368734047492608</v>
      </c>
    </row>
    <row r="1093" spans="1:14" ht="15" hidden="1" outlineLevel="1">
      <c r="A1093" s="60">
        <f t="shared" si="136"/>
        <v>131.5</v>
      </c>
      <c r="B1093" s="51">
        <f t="shared" si="137"/>
        <v>1062.737788058993</v>
      </c>
      <c r="C1093" s="51">
        <f t="shared" si="141"/>
        <v>739.8860151948654</v>
      </c>
      <c r="D1093" s="81" t="str">
        <f t="shared" si="138"/>
        <v>NO VALIDO</v>
      </c>
      <c r="K1093" s="3">
        <v>7890</v>
      </c>
      <c r="L1093" s="84" t="str">
        <f t="shared" si="139"/>
        <v>NO VALIDO</v>
      </c>
      <c r="M1093" s="72">
        <f t="shared" si="142"/>
        <v>1.8296898947798763</v>
      </c>
      <c r="N1093" s="72">
        <f t="shared" si="140"/>
        <v>1.8296898947798763</v>
      </c>
    </row>
    <row r="1094" spans="1:14" ht="15" hidden="1" outlineLevel="1">
      <c r="A1094" s="60">
        <f t="shared" si="136"/>
        <v>132</v>
      </c>
      <c r="B1094" s="51">
        <f t="shared" si="137"/>
        <v>1063.305870621062</v>
      </c>
      <c r="C1094" s="51">
        <f t="shared" si="141"/>
        <v>741.7157050896453</v>
      </c>
      <c r="D1094" s="81" t="str">
        <f t="shared" si="138"/>
        <v>NO VALIDO</v>
      </c>
      <c r="K1094" s="3">
        <v>7920</v>
      </c>
      <c r="L1094" s="84" t="str">
        <f t="shared" si="139"/>
        <v>NO VALIDO</v>
      </c>
      <c r="M1094" s="72">
        <f t="shared" si="142"/>
        <v>1.82253416717443</v>
      </c>
      <c r="N1094" s="72">
        <f t="shared" si="140"/>
        <v>1.82253416717443</v>
      </c>
    </row>
    <row r="1095" spans="1:14" ht="15" hidden="1" outlineLevel="1">
      <c r="A1095" s="60">
        <f t="shared" si="136"/>
        <v>132.5</v>
      </c>
      <c r="B1095" s="51">
        <f t="shared" si="137"/>
        <v>1063.8718074459625</v>
      </c>
      <c r="C1095" s="51">
        <f t="shared" si="141"/>
        <v>743.5382392568198</v>
      </c>
      <c r="D1095" s="81" t="str">
        <f t="shared" si="138"/>
        <v>NO VALIDO</v>
      </c>
      <c r="K1095" s="3">
        <v>7950</v>
      </c>
      <c r="L1095" s="84" t="str">
        <f t="shared" si="139"/>
        <v>NO VALIDO</v>
      </c>
      <c r="M1095" s="72">
        <f t="shared" si="142"/>
        <v>1.815406171788682</v>
      </c>
      <c r="N1095" s="72">
        <f t="shared" si="140"/>
        <v>1.815406171788682</v>
      </c>
    </row>
    <row r="1096" spans="1:14" ht="15" hidden="1" outlineLevel="1">
      <c r="A1096" s="60">
        <f t="shared" si="136"/>
        <v>133</v>
      </c>
      <c r="B1096" s="51">
        <f t="shared" si="137"/>
        <v>1064.4356146822909</v>
      </c>
      <c r="C1096" s="51">
        <f t="shared" si="141"/>
        <v>745.3536454286085</v>
      </c>
      <c r="D1096" s="81" t="str">
        <f t="shared" si="138"/>
        <v>NO VALIDO</v>
      </c>
      <c r="K1096" s="3">
        <v>7980</v>
      </c>
      <c r="L1096" s="84" t="str">
        <f t="shared" si="139"/>
        <v>NO VALIDO</v>
      </c>
      <c r="M1096" s="72">
        <f t="shared" si="142"/>
        <v>1.808305857448046</v>
      </c>
      <c r="N1096" s="72">
        <f t="shared" si="140"/>
        <v>1.808305857448046</v>
      </c>
    </row>
    <row r="1097" spans="1:14" ht="15" hidden="1" outlineLevel="1">
      <c r="A1097" s="60">
        <f t="shared" si="136"/>
        <v>133.5</v>
      </c>
      <c r="B1097" s="51">
        <f t="shared" si="137"/>
        <v>1064.9973082970284</v>
      </c>
      <c r="C1097" s="51">
        <f t="shared" si="141"/>
        <v>747.1619512860566</v>
      </c>
      <c r="D1097" s="81" t="str">
        <f t="shared" si="138"/>
        <v>NO VALIDO</v>
      </c>
      <c r="K1097" s="3">
        <v>8010</v>
      </c>
      <c r="L1097" s="84" t="str">
        <f t="shared" si="139"/>
        <v>NO VALIDO</v>
      </c>
      <c r="M1097" s="72">
        <f t="shared" si="142"/>
        <v>1.801233171974095</v>
      </c>
      <c r="N1097" s="72">
        <f t="shared" si="140"/>
        <v>1.801233171974095</v>
      </c>
    </row>
    <row r="1098" spans="1:14" ht="15" hidden="1" outlineLevel="1">
      <c r="A1098" s="60">
        <f t="shared" si="136"/>
        <v>134</v>
      </c>
      <c r="B1098" s="51">
        <f t="shared" si="137"/>
        <v>1065.5569040782532</v>
      </c>
      <c r="C1098" s="51">
        <f t="shared" si="141"/>
        <v>748.9631844580307</v>
      </c>
      <c r="D1098" s="81" t="str">
        <f t="shared" si="138"/>
        <v>NO VALIDO</v>
      </c>
      <c r="K1098" s="3">
        <v>8040</v>
      </c>
      <c r="L1098" s="84" t="str">
        <f t="shared" si="139"/>
        <v>NO VALIDO</v>
      </c>
      <c r="M1098" s="72">
        <f t="shared" si="142"/>
        <v>1.7941880622110569</v>
      </c>
      <c r="N1098" s="72">
        <f t="shared" si="140"/>
        <v>1.7941880622110569</v>
      </c>
    </row>
    <row r="1099" spans="1:14" ht="15" hidden="1" outlineLevel="1">
      <c r="A1099" s="60">
        <f t="shared" si="136"/>
        <v>134.5</v>
      </c>
      <c r="B1099" s="51">
        <f t="shared" si="137"/>
        <v>1066.1144176378036</v>
      </c>
      <c r="C1099" s="51">
        <f t="shared" si="141"/>
        <v>750.7573725202418</v>
      </c>
      <c r="D1099" s="81" t="str">
        <f t="shared" si="138"/>
        <v>NO VALIDO</v>
      </c>
      <c r="K1099" s="3">
        <v>8070</v>
      </c>
      <c r="L1099" s="84" t="str">
        <f t="shared" si="139"/>
        <v>NO VALIDO</v>
      </c>
      <c r="M1099" s="72">
        <f t="shared" si="142"/>
        <v>1.7871704740511913</v>
      </c>
      <c r="N1099" s="72">
        <f t="shared" si="140"/>
        <v>1.7871704740511913</v>
      </c>
    </row>
    <row r="1100" spans="1:14" ht="15" hidden="1" outlineLevel="1">
      <c r="A1100" s="60">
        <f t="shared" si="136"/>
        <v>135</v>
      </c>
      <c r="B1100" s="51">
        <f t="shared" si="137"/>
        <v>1066.669864413892</v>
      </c>
      <c r="C1100" s="51">
        <f t="shared" si="141"/>
        <v>752.544542994293</v>
      </c>
      <c r="D1100" s="81" t="str">
        <f t="shared" si="138"/>
        <v>NO VALIDO</v>
      </c>
      <c r="K1100" s="3">
        <v>8100</v>
      </c>
      <c r="L1100" s="84" t="str">
        <f t="shared" si="139"/>
        <v>NO VALIDO</v>
      </c>
      <c r="M1100" s="72">
        <f t="shared" si="142"/>
        <v>1.78018035246007</v>
      </c>
      <c r="N1100" s="72">
        <f t="shared" si="140"/>
        <v>1.78018035246007</v>
      </c>
    </row>
    <row r="1101" spans="1:14" ht="15" hidden="1" outlineLevel="1">
      <c r="A1101" s="60">
        <f t="shared" si="136"/>
        <v>135.5</v>
      </c>
      <c r="B1101" s="51">
        <f t="shared" si="137"/>
        <v>1067.2232596736692</v>
      </c>
      <c r="C1101" s="51">
        <f t="shared" si="141"/>
        <v>754.3247233467531</v>
      </c>
      <c r="D1101" s="81" t="str">
        <f t="shared" si="138"/>
        <v>NO VALIDO</v>
      </c>
      <c r="K1101" s="3">
        <v>8130</v>
      </c>
      <c r="L1101" s="84" t="str">
        <f t="shared" si="139"/>
        <v>NO VALIDO</v>
      </c>
      <c r="M1101" s="72">
        <f t="shared" si="142"/>
        <v>1.7732176415011063</v>
      </c>
      <c r="N1101" s="72">
        <f t="shared" si="140"/>
        <v>1.7732176415011063</v>
      </c>
    </row>
    <row r="1102" spans="1:14" ht="15" hidden="1" outlineLevel="1">
      <c r="A1102" s="60">
        <f t="shared" si="136"/>
        <v>136</v>
      </c>
      <c r="B1102" s="51">
        <f t="shared" si="137"/>
        <v>1067.7746185157423</v>
      </c>
      <c r="C1102" s="51">
        <f t="shared" si="141"/>
        <v>756.0979409882542</v>
      </c>
      <c r="D1102" s="81" t="str">
        <f t="shared" si="138"/>
        <v>NO VALIDO</v>
      </c>
      <c r="K1102" s="3">
        <v>8160</v>
      </c>
      <c r="L1102" s="84" t="str">
        <f t="shared" si="139"/>
        <v>NO VALIDO</v>
      </c>
      <c r="M1102" s="72">
        <f t="shared" si="142"/>
        <v>1.7662822843597796</v>
      </c>
      <c r="N1102" s="72">
        <f t="shared" si="140"/>
        <v>1.7662822843597796</v>
      </c>
    </row>
    <row r="1103" spans="1:14" ht="15" hidden="1" outlineLevel="1">
      <c r="A1103" s="60">
        <f t="shared" si="136"/>
        <v>136.5</v>
      </c>
      <c r="B1103" s="51">
        <f t="shared" si="137"/>
        <v>1068.3239558726475</v>
      </c>
      <c r="C1103" s="51">
        <f t="shared" si="141"/>
        <v>757.864223272614</v>
      </c>
      <c r="D1103" s="81" t="str">
        <f t="shared" si="138"/>
        <v>NO VALIDO</v>
      </c>
      <c r="K1103" s="3">
        <v>8190</v>
      </c>
      <c r="L1103" s="84" t="str">
        <f t="shared" si="139"/>
        <v>NO VALIDO</v>
      </c>
      <c r="M1103" s="72">
        <f t="shared" si="142"/>
        <v>1.7593742233669265</v>
      </c>
      <c r="N1103" s="72">
        <f t="shared" si="140"/>
        <v>1.7593742233669265</v>
      </c>
    </row>
    <row r="1104" spans="1:14" ht="15" hidden="1" outlineLevel="1">
      <c r="A1104" s="60">
        <f t="shared" si="136"/>
        <v>137</v>
      </c>
      <c r="B1104" s="51">
        <f t="shared" si="137"/>
        <v>1068.8712865132754</v>
      </c>
      <c r="C1104" s="51">
        <f t="shared" si="141"/>
        <v>759.6235974959809</v>
      </c>
      <c r="D1104" s="81" t="str">
        <f t="shared" si="138"/>
        <v>NO VALIDO</v>
      </c>
      <c r="K1104" s="3">
        <v>8220</v>
      </c>
      <c r="L1104" s="84" t="str">
        <f t="shared" si="139"/>
        <v>NO VALIDO</v>
      </c>
      <c r="M1104" s="72">
        <f t="shared" si="142"/>
        <v>1.752493400022157</v>
      </c>
      <c r="N1104" s="72">
        <f t="shared" si="140"/>
        <v>1.752493400022157</v>
      </c>
    </row>
    <row r="1105" spans="1:14" ht="15" hidden="1" outlineLevel="1">
      <c r="A1105" s="60">
        <f t="shared" si="136"/>
        <v>137.5</v>
      </c>
      <c r="B1105" s="51">
        <f t="shared" si="137"/>
        <v>1069.4166250452545</v>
      </c>
      <c r="C1105" s="51">
        <f t="shared" si="141"/>
        <v>761.376090896003</v>
      </c>
      <c r="D1105" s="81" t="str">
        <f t="shared" si="138"/>
        <v>NO VALIDO</v>
      </c>
      <c r="K1105" s="3">
        <v>8250</v>
      </c>
      <c r="L1105" s="84" t="str">
        <f t="shared" si="139"/>
        <v>NO VALIDO</v>
      </c>
      <c r="M1105" s="72">
        <f t="shared" si="142"/>
        <v>1.745639755016245</v>
      </c>
      <c r="N1105" s="72">
        <f t="shared" si="140"/>
        <v>1.745639755016245</v>
      </c>
    </row>
    <row r="1106" spans="1:14" ht="15" hidden="1" outlineLevel="1">
      <c r="A1106" s="60">
        <f t="shared" si="136"/>
        <v>138</v>
      </c>
      <c r="B1106" s="51">
        <f t="shared" si="137"/>
        <v>1069.9599859172897</v>
      </c>
      <c r="C1106" s="51">
        <f t="shared" si="141"/>
        <v>763.1217306510192</v>
      </c>
      <c r="D1106" s="81" t="str">
        <f t="shared" si="138"/>
        <v>NO VALIDO</v>
      </c>
      <c r="K1106" s="3">
        <v>8280</v>
      </c>
      <c r="L1106" s="84" t="str">
        <f t="shared" si="139"/>
        <v>NO VALIDO</v>
      </c>
      <c r="M1106" s="72">
        <f t="shared" si="142"/>
        <v>1.738813228253375</v>
      </c>
      <c r="N1106" s="72">
        <f t="shared" si="140"/>
        <v>1.738813228253375</v>
      </c>
    </row>
    <row r="1107" spans="1:14" ht="15" hidden="1" outlineLevel="1">
      <c r="A1107" s="60">
        <f t="shared" si="136"/>
        <v>138.5</v>
      </c>
      <c r="B1107" s="51">
        <f t="shared" si="137"/>
        <v>1070.5013834214603</v>
      </c>
      <c r="C1107" s="51">
        <f t="shared" si="141"/>
        <v>764.8605438792725</v>
      </c>
      <c r="D1107" s="81" t="str">
        <f t="shared" si="138"/>
        <v>NO VALIDO</v>
      </c>
      <c r="K1107" s="3">
        <v>8310</v>
      </c>
      <c r="L1107" s="84" t="str">
        <f t="shared" si="139"/>
        <v>NO VALIDO</v>
      </c>
      <c r="M1107" s="72">
        <f t="shared" si="142"/>
        <v>1.7320137588727749</v>
      </c>
      <c r="N1107" s="72">
        <f t="shared" si="140"/>
        <v>1.7320137588727749</v>
      </c>
    </row>
    <row r="1108" spans="1:14" ht="15" hidden="1" outlineLevel="1">
      <c r="A1108" s="60">
        <f t="shared" si="136"/>
        <v>139</v>
      </c>
      <c r="B1108" s="51">
        <f t="shared" si="137"/>
        <v>1071.0408316954743</v>
      </c>
      <c r="C1108" s="51">
        <f t="shared" si="141"/>
        <v>766.5925576381453</v>
      </c>
      <c r="D1108" s="81" t="str">
        <f t="shared" si="138"/>
        <v>NO VALIDO</v>
      </c>
      <c r="K1108" s="3">
        <v>8340</v>
      </c>
      <c r="L1108" s="84" t="str">
        <f t="shared" si="139"/>
        <v>NO VALIDO</v>
      </c>
      <c r="M1108" s="72">
        <f t="shared" si="142"/>
        <v>1.725241285270072</v>
      </c>
      <c r="N1108" s="72">
        <f t="shared" si="140"/>
        <v>1.725241285270072</v>
      </c>
    </row>
    <row r="1109" spans="1:14" ht="15" hidden="1" outlineLevel="1">
      <c r="A1109" s="60">
        <f t="shared" si="136"/>
        <v>139.5</v>
      </c>
      <c r="B1109" s="51">
        <f t="shared" si="137"/>
        <v>1071.578344724885</v>
      </c>
      <c r="C1109" s="51">
        <f t="shared" si="141"/>
        <v>768.3177989234154</v>
      </c>
      <c r="D1109" s="81" t="str">
        <f t="shared" si="138"/>
        <v>NO VALIDO</v>
      </c>
      <c r="K1109" s="3">
        <v>8370</v>
      </c>
      <c r="L1109" s="84" t="str">
        <f t="shared" si="139"/>
        <v>NO VALIDO</v>
      </c>
      <c r="M1109" s="72">
        <f t="shared" si="142"/>
        <v>1.7184957451178673</v>
      </c>
      <c r="N1109" s="72">
        <f t="shared" si="140"/>
        <v>1.7184957451178673</v>
      </c>
    </row>
    <row r="1110" spans="1:14" ht="15" hidden="1" outlineLevel="1">
      <c r="A1110" s="60">
        <f t="shared" si="136"/>
        <v>140</v>
      </c>
      <c r="B1110" s="51">
        <f t="shared" si="137"/>
        <v>1072.1139363452658</v>
      </c>
      <c r="C1110" s="51">
        <f t="shared" si="141"/>
        <v>770.0362946685332</v>
      </c>
      <c r="D1110" s="81" t="str">
        <f t="shared" si="138"/>
        <v>NO VALIDO</v>
      </c>
      <c r="K1110" s="3">
        <v>8400</v>
      </c>
      <c r="L1110" s="84" t="str">
        <f t="shared" si="139"/>
        <v>NO VALIDO</v>
      </c>
      <c r="M1110" s="72">
        <f t="shared" si="142"/>
        <v>1.7117770753863975</v>
      </c>
      <c r="N1110" s="72">
        <f t="shared" si="140"/>
        <v>1.7117770753863975</v>
      </c>
    </row>
    <row r="1111" spans="1:14" ht="15" hidden="1" outlineLevel="1">
      <c r="A1111" s="60">
        <f t="shared" si="136"/>
        <v>140.5</v>
      </c>
      <c r="B1111" s="51">
        <f t="shared" si="137"/>
        <v>1072.6476202443466</v>
      </c>
      <c r="C1111" s="51">
        <f t="shared" si="141"/>
        <v>771.7480717439196</v>
      </c>
      <c r="D1111" s="81" t="str">
        <f t="shared" si="138"/>
        <v>NO VALIDO</v>
      </c>
      <c r="K1111" s="3">
        <v>8430</v>
      </c>
      <c r="L1111" s="84" t="str">
        <f t="shared" si="139"/>
        <v>NO VALIDO</v>
      </c>
      <c r="M1111" s="72">
        <f t="shared" si="142"/>
        <v>1.7050852123632856</v>
      </c>
      <c r="N1111" s="72">
        <f t="shared" si="140"/>
        <v>1.7050852123632856</v>
      </c>
    </row>
    <row r="1112" spans="1:14" ht="15" hidden="1" outlineLevel="1">
      <c r="A1112" s="60">
        <f t="shared" si="136"/>
        <v>141</v>
      </c>
      <c r="B1112" s="51">
        <f t="shared" si="137"/>
        <v>1073.179409964114</v>
      </c>
      <c r="C1112" s="51">
        <f t="shared" si="141"/>
        <v>773.4531569562829</v>
      </c>
      <c r="D1112" s="81" t="str">
        <f t="shared" si="138"/>
        <v>NO VALIDO</v>
      </c>
      <c r="K1112" s="3">
        <v>8460</v>
      </c>
      <c r="L1112" s="84" t="str">
        <f t="shared" si="139"/>
        <v>NO VALIDO</v>
      </c>
      <c r="M1112" s="72">
        <f t="shared" si="142"/>
        <v>1.6984200916731316</v>
      </c>
      <c r="N1112" s="72">
        <f t="shared" si="140"/>
        <v>1.6984200916731316</v>
      </c>
    </row>
    <row r="1113" spans="1:14" ht="15" hidden="1" outlineLevel="1">
      <c r="A1113" s="60">
        <f t="shared" si="136"/>
        <v>141.5</v>
      </c>
      <c r="B1113" s="51">
        <f t="shared" si="137"/>
        <v>1073.7093189028722</v>
      </c>
      <c r="C1113" s="51">
        <f t="shared" si="141"/>
        <v>775.151577047956</v>
      </c>
      <c r="D1113" s="81" t="str">
        <f t="shared" si="138"/>
        <v>NO VALIDO</v>
      </c>
      <c r="K1113" s="3">
        <v>8490</v>
      </c>
      <c r="L1113" s="84" t="str">
        <f t="shared" si="139"/>
        <v>NO VALIDO</v>
      </c>
      <c r="M1113" s="72">
        <f t="shared" si="142"/>
        <v>1.6917816482966923</v>
      </c>
      <c r="N1113" s="72">
        <f t="shared" si="140"/>
        <v>1.6917816482966923</v>
      </c>
    </row>
    <row r="1114" spans="1:14" ht="15" hidden="1" outlineLevel="1">
      <c r="A1114" s="60">
        <f t="shared" si="136"/>
        <v>142</v>
      </c>
      <c r="B1114" s="51">
        <f t="shared" si="137"/>
        <v>1074.2373603172684</v>
      </c>
      <c r="C1114" s="51">
        <f t="shared" si="141"/>
        <v>776.8433586962527</v>
      </c>
      <c r="D1114" s="81" t="str">
        <f t="shared" si="138"/>
        <v>NO VALIDO</v>
      </c>
      <c r="K1114" s="3">
        <v>8520</v>
      </c>
      <c r="L1114" s="84" t="str">
        <f t="shared" si="139"/>
        <v>NO VALIDO</v>
      </c>
      <c r="M1114" s="72">
        <f t="shared" si="142"/>
        <v>1.6851698165896152</v>
      </c>
      <c r="N1114" s="72">
        <f t="shared" si="140"/>
        <v>1.6851698165896152</v>
      </c>
    </row>
    <row r="1115" spans="1:14" ht="15" hidden="1" outlineLevel="1">
      <c r="A1115" s="60">
        <f t="shared" si="136"/>
        <v>142.5</v>
      </c>
      <c r="B1115" s="51">
        <f t="shared" si="137"/>
        <v>1074.763547324284</v>
      </c>
      <c r="C1115" s="51">
        <f t="shared" si="141"/>
        <v>778.5285285128423</v>
      </c>
      <c r="D1115" s="81" t="str">
        <f t="shared" si="138"/>
        <v>NO VALIDO</v>
      </c>
      <c r="K1115" s="3">
        <v>8550</v>
      </c>
      <c r="L1115" s="84" t="str">
        <f t="shared" si="139"/>
        <v>NO VALIDO</v>
      </c>
      <c r="M1115" s="72">
        <f t="shared" si="142"/>
        <v>1.6785845303007623</v>
      </c>
      <c r="N1115" s="72">
        <f t="shared" si="140"/>
        <v>1.6785845303007623</v>
      </c>
    </row>
    <row r="1116" spans="1:14" ht="15" hidden="1" outlineLevel="1">
      <c r="A1116" s="60">
        <f t="shared" si="136"/>
        <v>143</v>
      </c>
      <c r="B1116" s="51">
        <f t="shared" si="137"/>
        <v>1075.2878929031879</v>
      </c>
      <c r="C1116" s="51">
        <f t="shared" si="141"/>
        <v>780.2071130431431</v>
      </c>
      <c r="D1116" s="81" t="str">
        <f t="shared" si="138"/>
        <v>NO VALIDO</v>
      </c>
      <c r="K1116" s="3">
        <v>8580</v>
      </c>
      <c r="L1116" s="84" t="str">
        <f t="shared" si="139"/>
        <v>NO VALIDO</v>
      </c>
      <c r="M1116" s="72">
        <f t="shared" si="142"/>
        <v>1.672025722590315</v>
      </c>
      <c r="N1116" s="72">
        <f t="shared" si="140"/>
        <v>1.672025722590315</v>
      </c>
    </row>
    <row r="1117" spans="1:14" ht="15" hidden="1" outlineLevel="1">
      <c r="A1117" s="60">
        <f t="shared" si="136"/>
        <v>143.5</v>
      </c>
      <c r="B1117" s="51">
        <f t="shared" si="137"/>
        <v>1075.8104098974584</v>
      </c>
      <c r="C1117" s="51">
        <f t="shared" si="141"/>
        <v>781.8791387657334</v>
      </c>
      <c r="D1117" s="81" t="str">
        <f t="shared" si="138"/>
        <v>NO VALIDO</v>
      </c>
      <c r="K1117" s="3">
        <v>8610</v>
      </c>
      <c r="L1117" s="84" t="str">
        <f t="shared" si="139"/>
        <v>NO VALIDO</v>
      </c>
      <c r="M1117" s="72">
        <f t="shared" si="142"/>
        <v>1.6654933260473022</v>
      </c>
      <c r="N1117" s="72">
        <f t="shared" si="140"/>
        <v>1.6654933260473022</v>
      </c>
    </row>
    <row r="1118" spans="1:14" ht="15" hidden="1" outlineLevel="1">
      <c r="A1118" s="60">
        <f t="shared" si="136"/>
        <v>144</v>
      </c>
      <c r="B1118" s="51">
        <f t="shared" si="137"/>
        <v>1076.3311110166712</v>
      </c>
      <c r="C1118" s="51">
        <f t="shared" si="141"/>
        <v>783.5446320917807</v>
      </c>
      <c r="D1118" s="81" t="str">
        <f t="shared" si="138"/>
        <v>NO VALIDO</v>
      </c>
      <c r="K1118" s="3">
        <v>8640</v>
      </c>
      <c r="L1118" s="84" t="str">
        <f t="shared" si="139"/>
        <v>NO VALIDO</v>
      </c>
      <c r="M1118" s="72">
        <f t="shared" si="142"/>
        <v>1.65898727270685</v>
      </c>
      <c r="N1118" s="72">
        <f t="shared" si="140"/>
        <v>1.65898727270685</v>
      </c>
    </row>
    <row r="1119" spans="1:14" ht="15" hidden="1" outlineLevel="1">
      <c r="A1119" s="60">
        <f t="shared" si="136"/>
        <v>144.5</v>
      </c>
      <c r="B1119" s="51">
        <f t="shared" si="137"/>
        <v>1076.8500088383537</v>
      </c>
      <c r="C1119" s="51">
        <f t="shared" si="141"/>
        <v>785.2036193644876</v>
      </c>
      <c r="D1119" s="81" t="str">
        <f t="shared" si="138"/>
        <v>NO VALIDO</v>
      </c>
      <c r="K1119" s="3">
        <v>8670</v>
      </c>
      <c r="L1119" s="84" t="str">
        <f t="shared" si="139"/>
        <v>NO VALIDO</v>
      </c>
      <c r="M1119" s="72">
        <f t="shared" si="142"/>
        <v>1.6525074940671993</v>
      </c>
      <c r="N1119" s="72">
        <f t="shared" si="140"/>
        <v>1.6525074940671993</v>
      </c>
    </row>
    <row r="1120" spans="1:14" ht="15" hidden="1" outlineLevel="1">
      <c r="A1120" s="60">
        <f t="shared" si="136"/>
        <v>145</v>
      </c>
      <c r="B1120" s="51">
        <f t="shared" si="137"/>
        <v>1077.367115809808</v>
      </c>
      <c r="C1120" s="51">
        <f t="shared" si="141"/>
        <v>786.8561268585548</v>
      </c>
      <c r="D1120" s="81" t="str">
        <f t="shared" si="138"/>
        <v>NO VALIDO</v>
      </c>
      <c r="K1120" s="3">
        <v>8700</v>
      </c>
      <c r="L1120" s="84" t="str">
        <f t="shared" si="139"/>
        <v>NO VALIDO</v>
      </c>
      <c r="M1120" s="72">
        <f t="shared" si="142"/>
        <v>1.6460539211061775</v>
      </c>
      <c r="N1120" s="72">
        <f t="shared" si="140"/>
        <v>1.6460539211061775</v>
      </c>
    </row>
    <row r="1121" spans="1:14" ht="15" hidden="1" outlineLevel="1">
      <c r="A1121" s="60">
        <f t="shared" si="136"/>
        <v>145.5</v>
      </c>
      <c r="B1121" s="51">
        <f t="shared" si="137"/>
        <v>1077.882444249903</v>
      </c>
      <c r="C1121" s="51">
        <f t="shared" si="141"/>
        <v>788.502180779661</v>
      </c>
      <c r="D1121" s="81" t="str">
        <f t="shared" si="138"/>
        <v>NO VALIDO</v>
      </c>
      <c r="K1121" s="3">
        <v>8730</v>
      </c>
      <c r="L1121" s="84" t="str">
        <f t="shared" si="139"/>
        <v>NO VALIDO</v>
      </c>
      <c r="M1121" s="72">
        <f t="shared" si="142"/>
        <v>1.639626484297436</v>
      </c>
      <c r="N1121" s="72">
        <f t="shared" si="140"/>
        <v>1.639626484297436</v>
      </c>
    </row>
    <row r="1122" spans="1:14" ht="15" hidden="1" outlineLevel="1">
      <c r="A1122" s="60">
        <f t="shared" si="136"/>
        <v>146</v>
      </c>
      <c r="B1122" s="51">
        <f t="shared" si="137"/>
        <v>1078.3960063508348</v>
      </c>
      <c r="C1122" s="51">
        <f t="shared" si="141"/>
        <v>790.1418072639584</v>
      </c>
      <c r="D1122" s="81" t="str">
        <f t="shared" si="138"/>
        <v>NO VALIDO</v>
      </c>
      <c r="K1122" s="3">
        <v>8760</v>
      </c>
      <c r="L1122" s="84" t="str">
        <f t="shared" si="139"/>
        <v>NO VALIDO</v>
      </c>
      <c r="M1122" s="72">
        <f t="shared" si="142"/>
        <v>1.633225113626461</v>
      </c>
      <c r="N1122" s="72">
        <f t="shared" si="140"/>
        <v>1.633225113626461</v>
      </c>
    </row>
    <row r="1123" spans="1:14" ht="15" hidden="1" outlineLevel="1">
      <c r="A1123" s="60">
        <f t="shared" si="136"/>
        <v>146.5</v>
      </c>
      <c r="B1123" s="51">
        <f t="shared" si="137"/>
        <v>1078.9078141798577</v>
      </c>
      <c r="C1123" s="51">
        <f t="shared" si="141"/>
        <v>791.7750323775849</v>
      </c>
      <c r="D1123" s="81" t="str">
        <f t="shared" si="138"/>
        <v>NO VALIDO</v>
      </c>
      <c r="K1123" s="3">
        <v>8790</v>
      </c>
      <c r="L1123" s="84" t="str">
        <f t="shared" si="139"/>
        <v>NO VALIDO</v>
      </c>
      <c r="M1123" s="72">
        <f t="shared" si="142"/>
        <v>1.6268497386059575</v>
      </c>
      <c r="N1123" s="72">
        <f t="shared" si="140"/>
        <v>1.6268497386059575</v>
      </c>
    </row>
    <row r="1124" spans="1:14" ht="15" hidden="1" outlineLevel="1">
      <c r="A1124" s="60">
        <f t="shared" si="136"/>
        <v>147</v>
      </c>
      <c r="B1124" s="51">
        <f t="shared" si="137"/>
        <v>1079.417879680985</v>
      </c>
      <c r="C1124" s="51">
        <f t="shared" si="141"/>
        <v>793.4018821161909</v>
      </c>
      <c r="D1124" s="81" t="str">
        <f t="shared" si="138"/>
        <v>NO VALIDO</v>
      </c>
      <c r="K1124" s="3">
        <v>8820</v>
      </c>
      <c r="L1124" s="84" t="str">
        <f t="shared" si="139"/>
        <v>NO VALIDO</v>
      </c>
      <c r="M1124" s="72">
        <f t="shared" si="142"/>
        <v>1.6205002882913664</v>
      </c>
      <c r="N1124" s="72">
        <f t="shared" si="140"/>
        <v>1.6205002882913664</v>
      </c>
    </row>
    <row r="1125" spans="1:14" ht="15" hidden="1" outlineLevel="1">
      <c r="A1125" s="60">
        <f t="shared" si="136"/>
        <v>147.5</v>
      </c>
      <c r="B1125" s="51">
        <f t="shared" si="137"/>
        <v>1079.9262146766625</v>
      </c>
      <c r="C1125" s="51">
        <f t="shared" si="141"/>
        <v>795.0223824044823</v>
      </c>
      <c r="D1125" s="81" t="str">
        <f t="shared" si="138"/>
        <v>NO VALIDO</v>
      </c>
      <c r="K1125" s="3">
        <v>8850</v>
      </c>
      <c r="L1125" s="84" t="str">
        <f t="shared" si="139"/>
        <v>NO VALIDO</v>
      </c>
      <c r="M1125" s="72">
        <f t="shared" si="142"/>
        <v>1.614176691295489</v>
      </c>
      <c r="N1125" s="72">
        <f t="shared" si="140"/>
        <v>1.614176691295489</v>
      </c>
    </row>
    <row r="1126" spans="1:14" ht="15" hidden="1" outlineLevel="1">
      <c r="A1126" s="60">
        <f t="shared" si="136"/>
        <v>148</v>
      </c>
      <c r="B1126" s="51">
        <f t="shared" si="137"/>
        <v>1080.4328308694123</v>
      </c>
      <c r="C1126" s="51">
        <f t="shared" si="141"/>
        <v>796.6365590957778</v>
      </c>
      <c r="D1126" s="81" t="str">
        <f t="shared" si="138"/>
        <v>NO VALIDO</v>
      </c>
      <c r="K1126" s="3">
        <v>8880</v>
      </c>
      <c r="L1126" s="84" t="str">
        <f t="shared" si="139"/>
        <v>NO VALIDO</v>
      </c>
      <c r="M1126" s="72">
        <f t="shared" si="142"/>
        <v>1.6078788758034592</v>
      </c>
      <c r="N1126" s="72">
        <f t="shared" si="140"/>
        <v>1.6078788758034592</v>
      </c>
    </row>
    <row r="1127" spans="1:14" ht="15" hidden="1" outlineLevel="1">
      <c r="A1127" s="60">
        <f t="shared" si="136"/>
        <v>148.5</v>
      </c>
      <c r="B1127" s="51">
        <f t="shared" si="137"/>
        <v>1080.9377398434485</v>
      </c>
      <c r="C1127" s="51">
        <f t="shared" si="141"/>
        <v>798.2444379715812</v>
      </c>
      <c r="D1127" s="81" t="str">
        <f t="shared" si="138"/>
        <v>NO VALIDO</v>
      </c>
      <c r="K1127" s="3">
        <v>8910</v>
      </c>
      <c r="L1127" s="84" t="str">
        <f t="shared" si="139"/>
        <v>NO VALIDO</v>
      </c>
      <c r="M1127" s="72">
        <f t="shared" si="142"/>
        <v>1.601606769586919</v>
      </c>
      <c r="N1127" s="72">
        <f t="shared" si="140"/>
        <v>1.601606769586919</v>
      </c>
    </row>
    <row r="1128" spans="1:14" ht="15" hidden="1" outlineLevel="1">
      <c r="A1128" s="60">
        <f t="shared" si="136"/>
        <v>149</v>
      </c>
      <c r="B1128" s="51">
        <f t="shared" si="137"/>
        <v>1081.440953066268</v>
      </c>
      <c r="C1128" s="51">
        <f t="shared" si="141"/>
        <v>799.8460447411682</v>
      </c>
      <c r="D1128" s="81" t="str">
        <f t="shared" si="138"/>
        <v>NO VALIDO</v>
      </c>
      <c r="K1128" s="3">
        <v>8940</v>
      </c>
      <c r="L1128" s="84" t="str">
        <f t="shared" si="139"/>
        <v>NO VALIDO</v>
      </c>
      <c r="M1128" s="72">
        <f t="shared" si="142"/>
        <v>1.5953603000180334</v>
      </c>
      <c r="N1128" s="72">
        <f t="shared" si="140"/>
        <v>1.5953603000180334</v>
      </c>
    </row>
    <row r="1129" spans="1:14" ht="15" hidden="1" outlineLevel="1">
      <c r="A1129" s="60">
        <f t="shared" si="136"/>
        <v>149.5</v>
      </c>
      <c r="B1129" s="51">
        <f t="shared" si="137"/>
        <v>1081.9424818902116</v>
      </c>
      <c r="C1129" s="51">
        <f t="shared" si="141"/>
        <v>801.4414050411862</v>
      </c>
      <c r="D1129" s="81" t="str">
        <f t="shared" si="138"/>
        <v>NO VALIDO</v>
      </c>
      <c r="K1129" s="3">
        <v>8970</v>
      </c>
      <c r="L1129" s="84" t="str">
        <f t="shared" si="139"/>
        <v>NO VALIDO</v>
      </c>
      <c r="M1129" s="72">
        <f t="shared" si="142"/>
        <v>1.5891393940834984</v>
      </c>
      <c r="N1129" s="72">
        <f t="shared" si="140"/>
        <v>1.5891393940834984</v>
      </c>
    </row>
    <row r="1130" spans="1:14" ht="15" hidden="1" outlineLevel="1">
      <c r="A1130" s="60">
        <f t="shared" si="136"/>
        <v>150</v>
      </c>
      <c r="B1130" s="51">
        <f t="shared" si="137"/>
        <v>1082.4423375540025</v>
      </c>
      <c r="C1130" s="51">
        <f t="shared" si="141"/>
        <v>803.0305444352697</v>
      </c>
      <c r="D1130" s="81" t="str">
        <f t="shared" si="138"/>
        <v>NO VALIDO</v>
      </c>
      <c r="K1130" s="3">
        <v>9000</v>
      </c>
      <c r="L1130" s="84" t="str">
        <f t="shared" si="139"/>
        <v>NO VALIDO</v>
      </c>
      <c r="M1130" s="72">
        <f t="shared" si="142"/>
        <v>1.5829439783976724</v>
      </c>
      <c r="N1130" s="72">
        <f t="shared" si="140"/>
        <v>1.5829439783976724</v>
      </c>
    </row>
    <row r="1131" spans="1:14" ht="15" hidden="1" outlineLevel="1">
      <c r="A1131" s="60">
        <f t="shared" si="136"/>
        <v>150.5</v>
      </c>
      <c r="B1131" s="51">
        <f t="shared" si="137"/>
        <v>1082.940531184256</v>
      </c>
      <c r="C1131" s="51">
        <f t="shared" si="141"/>
        <v>804.6134884136674</v>
      </c>
      <c r="D1131" s="81" t="str">
        <f t="shared" si="138"/>
        <v>NO VALIDO</v>
      </c>
      <c r="K1131" s="3">
        <v>9030</v>
      </c>
      <c r="L1131" s="84" t="str">
        <f t="shared" si="139"/>
        <v>NO VALIDO</v>
      </c>
      <c r="M1131" s="72">
        <f t="shared" si="142"/>
        <v>1.576773979216168</v>
      </c>
      <c r="N1131" s="72">
        <f t="shared" si="140"/>
        <v>1.576773979216168</v>
      </c>
    </row>
    <row r="1132" spans="1:14" ht="15" hidden="1" outlineLevel="1">
      <c r="A1132" s="60">
        <f t="shared" si="136"/>
        <v>151</v>
      </c>
      <c r="B1132" s="51">
        <f t="shared" si="137"/>
        <v>1083.4370737969662</v>
      </c>
      <c r="C1132" s="51">
        <f t="shared" si="141"/>
        <v>806.1902623928835</v>
      </c>
      <c r="D1132" s="81" t="str">
        <f t="shared" si="138"/>
        <v>NO VALIDO</v>
      </c>
      <c r="K1132" s="3">
        <v>9060</v>
      </c>
      <c r="L1132" s="84" t="str">
        <f t="shared" si="139"/>
        <v>NO VALIDO</v>
      </c>
      <c r="M1132" s="72">
        <f t="shared" si="142"/>
        <v>1.5706293224486185</v>
      </c>
      <c r="N1132" s="72">
        <f t="shared" si="140"/>
        <v>1.5706293224486185</v>
      </c>
    </row>
    <row r="1133" spans="1:14" ht="15" hidden="1" outlineLevel="1">
      <c r="A1133" s="60">
        <f t="shared" si="136"/>
        <v>151.5</v>
      </c>
      <c r="B1133" s="51">
        <f t="shared" si="137"/>
        <v>1083.9319762989678</v>
      </c>
      <c r="C1133" s="51">
        <f t="shared" si="141"/>
        <v>807.7608917153321</v>
      </c>
      <c r="D1133" s="81" t="str">
        <f t="shared" si="138"/>
        <v>NO VALIDO</v>
      </c>
      <c r="K1133" s="3">
        <v>9090</v>
      </c>
      <c r="L1133" s="84" t="str">
        <f t="shared" si="139"/>
        <v>NO VALIDO</v>
      </c>
      <c r="M1133" s="72">
        <f t="shared" si="142"/>
        <v>1.564509933671283</v>
      </c>
      <c r="N1133" s="72">
        <f t="shared" si="140"/>
        <v>1.564509933671283</v>
      </c>
    </row>
    <row r="1134" spans="1:14" ht="15" hidden="1" outlineLevel="1">
      <c r="A1134" s="60">
        <f t="shared" si="136"/>
        <v>152</v>
      </c>
      <c r="B1134" s="51">
        <f t="shared" si="137"/>
        <v>1084.4252494893724</v>
      </c>
      <c r="C1134" s="51">
        <f t="shared" si="141"/>
        <v>809.3254016490034</v>
      </c>
      <c r="D1134" s="81" t="str">
        <f t="shared" si="138"/>
        <v>NO VALIDO</v>
      </c>
      <c r="K1134" s="3">
        <v>9120</v>
      </c>
      <c r="L1134" s="84" t="str">
        <f t="shared" si="139"/>
        <v>NO VALIDO</v>
      </c>
      <c r="M1134" s="72">
        <f t="shared" si="142"/>
        <v>1.558415738139812</v>
      </c>
      <c r="N1134" s="72">
        <f t="shared" si="140"/>
        <v>1.558415738139812</v>
      </c>
    </row>
    <row r="1135" spans="1:14" ht="15" hidden="1" outlineLevel="1">
      <c r="A1135" s="60">
        <f t="shared" si="136"/>
        <v>152.5</v>
      </c>
      <c r="B1135" s="51">
        <f t="shared" si="137"/>
        <v>1084.9169040609845</v>
      </c>
      <c r="C1135" s="51">
        <f t="shared" si="141"/>
        <v>810.8838173871433</v>
      </c>
      <c r="D1135" s="81" t="str">
        <f t="shared" si="138"/>
        <v>NO VALIDO</v>
      </c>
      <c r="K1135" s="3">
        <v>9150</v>
      </c>
      <c r="L1135" s="84" t="str">
        <f t="shared" si="139"/>
        <v>NO VALIDO</v>
      </c>
      <c r="M1135" s="72">
        <f t="shared" si="142"/>
        <v>1.5523466608009506</v>
      </c>
      <c r="N1135" s="72">
        <f t="shared" si="140"/>
        <v>1.5523466608009506</v>
      </c>
    </row>
    <row r="1136" spans="1:14" ht="15" hidden="1" outlineLevel="1">
      <c r="A1136" s="60">
        <f t="shared" si="136"/>
        <v>153</v>
      </c>
      <c r="B1136" s="51">
        <f t="shared" si="137"/>
        <v>1085.4069506016901</v>
      </c>
      <c r="C1136" s="51">
        <f t="shared" si="141"/>
        <v>812.4361640479442</v>
      </c>
      <c r="D1136" s="81" t="str">
        <f t="shared" si="138"/>
        <v>NO VALIDO</v>
      </c>
      <c r="K1136" s="3">
        <v>9180</v>
      </c>
      <c r="L1136" s="84" t="str">
        <f t="shared" si="139"/>
        <v>NO VALIDO</v>
      </c>
      <c r="M1136" s="72">
        <f t="shared" si="142"/>
        <v>1.5463026263049737</v>
      </c>
      <c r="N1136" s="72">
        <f t="shared" si="140"/>
        <v>1.5463026263049737</v>
      </c>
    </row>
    <row r="1137" spans="1:14" ht="15" hidden="1" outlineLevel="1">
      <c r="A1137" s="60">
        <f t="shared" si="136"/>
        <v>153.5</v>
      </c>
      <c r="B1137" s="51">
        <f t="shared" si="137"/>
        <v>1085.8953995958266</v>
      </c>
      <c r="C1137" s="51">
        <f t="shared" si="141"/>
        <v>813.9824666742492</v>
      </c>
      <c r="D1137" s="81" t="str">
        <f t="shared" si="138"/>
        <v>NO VALIDO</v>
      </c>
      <c r="K1137" s="3">
        <v>9210</v>
      </c>
      <c r="L1137" s="84" t="str">
        <f t="shared" si="139"/>
        <v>NO VALIDO</v>
      </c>
      <c r="M1137" s="72">
        <f t="shared" si="142"/>
        <v>1.5402835590169903</v>
      </c>
      <c r="N1137" s="72">
        <f t="shared" si="140"/>
        <v>1.5402835590169903</v>
      </c>
    </row>
    <row r="1138" spans="1:14" ht="15" hidden="1" outlineLevel="1">
      <c r="A1138" s="60">
        <f t="shared" si="136"/>
        <v>154</v>
      </c>
      <c r="B1138" s="51">
        <f t="shared" si="137"/>
        <v>1086.3822614255273</v>
      </c>
      <c r="C1138" s="51">
        <f t="shared" si="141"/>
        <v>815.5227502332662</v>
      </c>
      <c r="D1138" s="81" t="str">
        <f t="shared" si="138"/>
        <v>NO VALIDO</v>
      </c>
      <c r="K1138" s="3">
        <v>9240</v>
      </c>
      <c r="L1138" s="84" t="str">
        <f t="shared" si="139"/>
        <v>NO VALIDO</v>
      </c>
      <c r="M1138" s="72">
        <f t="shared" si="142"/>
        <v>1.5342893830286495</v>
      </c>
      <c r="N1138" s="72">
        <f t="shared" si="140"/>
        <v>1.5342893830286495</v>
      </c>
    </row>
    <row r="1139" spans="1:14" ht="15" hidden="1" outlineLevel="1">
      <c r="A1139" s="60">
        <f t="shared" si="136"/>
        <v>154.5</v>
      </c>
      <c r="B1139" s="51">
        <f t="shared" si="137"/>
        <v>1086.8675463720465</v>
      </c>
      <c r="C1139" s="51">
        <f t="shared" si="141"/>
        <v>817.0570396162948</v>
      </c>
      <c r="D1139" s="81" t="str">
        <f t="shared" si="138"/>
        <v>NO VALIDO</v>
      </c>
      <c r="K1139" s="3">
        <v>9270</v>
      </c>
      <c r="L1139" s="84" t="str">
        <f t="shared" si="139"/>
        <v>NO VALIDO</v>
      </c>
      <c r="M1139" s="72">
        <f t="shared" si="142"/>
        <v>1.5283200221692494</v>
      </c>
      <c r="N1139" s="72">
        <f t="shared" si="140"/>
        <v>1.5283200221692494</v>
      </c>
    </row>
    <row r="1140" spans="1:14" ht="15" hidden="1" outlineLevel="1">
      <c r="A1140" s="60">
        <f t="shared" si="136"/>
        <v>155</v>
      </c>
      <c r="B1140" s="51">
        <f t="shared" si="137"/>
        <v>1087.3512646170618</v>
      </c>
      <c r="C1140" s="51">
        <f t="shared" si="141"/>
        <v>818.5853596384641</v>
      </c>
      <c r="D1140" s="81" t="str">
        <f t="shared" si="138"/>
        <v>NO VALIDO</v>
      </c>
      <c r="K1140" s="3">
        <v>9300</v>
      </c>
      <c r="L1140" s="84" t="str">
        <f t="shared" si="139"/>
        <v>NO VALIDO</v>
      </c>
      <c r="M1140" s="72">
        <f t="shared" si="142"/>
        <v>1.5223754000167589</v>
      </c>
      <c r="N1140" s="72">
        <f t="shared" si="140"/>
        <v>1.5223754000167589</v>
      </c>
    </row>
    <row r="1141" spans="1:14" ht="15" hidden="1" outlineLevel="1">
      <c r="A1141" s="60">
        <f t="shared" si="136"/>
        <v>155.5</v>
      </c>
      <c r="B1141" s="51">
        <f t="shared" si="137"/>
        <v>1087.8334262439555</v>
      </c>
      <c r="C1141" s="51">
        <f t="shared" si="141"/>
        <v>820.1077350384809</v>
      </c>
      <c r="D1141" s="81" t="str">
        <f t="shared" si="138"/>
        <v>NO VALIDO</v>
      </c>
      <c r="K1141" s="3">
        <v>9330</v>
      </c>
      <c r="L1141" s="84" t="str">
        <f t="shared" si="139"/>
        <v>NO VALIDO</v>
      </c>
      <c r="M1141" s="72">
        <f t="shared" si="142"/>
        <v>1.5164554399086696</v>
      </c>
      <c r="N1141" s="72">
        <f t="shared" si="140"/>
        <v>1.5164554399086696</v>
      </c>
    </row>
    <row r="1142" spans="1:14" ht="15" hidden="1" outlineLevel="1">
      <c r="A1142" s="60">
        <f t="shared" si="136"/>
        <v>156</v>
      </c>
      <c r="B1142" s="51">
        <f t="shared" si="137"/>
        <v>1088.314041239077</v>
      </c>
      <c r="C1142" s="51">
        <f t="shared" si="141"/>
        <v>821.6241904783896</v>
      </c>
      <c r="D1142" s="81" t="str">
        <f t="shared" si="138"/>
        <v>NO VALIDO</v>
      </c>
      <c r="K1142" s="3">
        <v>9360</v>
      </c>
      <c r="L1142" s="84" t="str">
        <f t="shared" si="139"/>
        <v>NO VALIDO</v>
      </c>
      <c r="M1142" s="72">
        <f t="shared" si="142"/>
        <v>1.5105600649523734</v>
      </c>
      <c r="N1142" s="72">
        <f t="shared" si="140"/>
        <v>1.5105600649523734</v>
      </c>
    </row>
    <row r="1143" spans="1:14" ht="15" hidden="1" outlineLevel="1">
      <c r="A1143" s="60">
        <f t="shared" si="136"/>
        <v>156.5</v>
      </c>
      <c r="B1143" s="51">
        <f t="shared" si="137"/>
        <v>1088.7931194929818</v>
      </c>
      <c r="C1143" s="51">
        <f t="shared" si="141"/>
        <v>823.134750543342</v>
      </c>
      <c r="D1143" s="81" t="str">
        <f t="shared" si="138"/>
        <v>NO VALIDO</v>
      </c>
      <c r="K1143" s="3">
        <v>9390</v>
      </c>
      <c r="L1143" s="84" t="str">
        <f t="shared" si="139"/>
        <v>NO VALIDO</v>
      </c>
      <c r="M1143" s="72">
        <f t="shared" si="142"/>
        <v>1.504689198035786</v>
      </c>
      <c r="N1143" s="72">
        <f t="shared" si="140"/>
        <v>1.504689198035786</v>
      </c>
    </row>
    <row r="1144" spans="1:14" ht="15" hidden="1" outlineLevel="1">
      <c r="A1144" s="60">
        <f t="shared" si="136"/>
        <v>157</v>
      </c>
      <c r="B1144" s="51">
        <f t="shared" si="137"/>
        <v>1089.2706708016553</v>
      </c>
      <c r="C1144" s="51">
        <f t="shared" si="141"/>
        <v>824.6394397413777</v>
      </c>
      <c r="D1144" s="81" t="str">
        <f t="shared" si="138"/>
        <v>NO VALIDO</v>
      </c>
      <c r="K1144" s="3">
        <v>9420</v>
      </c>
      <c r="L1144" s="84" t="str">
        <f t="shared" si="139"/>
        <v>NO VALIDO</v>
      </c>
      <c r="M1144" s="72">
        <f t="shared" si="142"/>
        <v>1.4988427618371551</v>
      </c>
      <c r="N1144" s="72">
        <f t="shared" si="140"/>
        <v>1.4988427618371551</v>
      </c>
    </row>
    <row r="1145" spans="1:14" ht="15" hidden="1" outlineLevel="1">
      <c r="A1145" s="60">
        <f t="shared" si="136"/>
        <v>157.5</v>
      </c>
      <c r="B1145" s="51">
        <f t="shared" si="137"/>
        <v>1089.746704867713</v>
      </c>
      <c r="C1145" s="51">
        <f t="shared" si="141"/>
        <v>826.1382825032149</v>
      </c>
      <c r="D1145" s="81" t="str">
        <f t="shared" si="138"/>
        <v>NO VALIDO</v>
      </c>
      <c r="K1145" s="3">
        <v>9450</v>
      </c>
      <c r="L1145" s="84" t="str">
        <f t="shared" si="139"/>
        <v>NO VALIDO</v>
      </c>
      <c r="M1145" s="72">
        <f t="shared" si="142"/>
        <v>1.4930206788352782</v>
      </c>
      <c r="N1145" s="72">
        <f t="shared" si="140"/>
        <v>1.4930206788352782</v>
      </c>
    </row>
    <row r="1146" spans="1:14" ht="15" hidden="1" outlineLevel="1">
      <c r="A1146" s="60">
        <f t="shared" si="136"/>
        <v>158</v>
      </c>
      <c r="B1146" s="51">
        <f t="shared" si="137"/>
        <v>1090.2212313015837</v>
      </c>
      <c r="C1146" s="51">
        <f t="shared" si="141"/>
        <v>827.6313031820501</v>
      </c>
      <c r="D1146" s="81" t="str">
        <f t="shared" si="138"/>
        <v>NO VALIDO</v>
      </c>
      <c r="K1146" s="3">
        <v>9480</v>
      </c>
      <c r="L1146" s="84" t="str">
        <f t="shared" si="139"/>
        <v>NO VALIDO</v>
      </c>
      <c r="M1146" s="72">
        <f t="shared" si="142"/>
        <v>1.4872228713191002</v>
      </c>
      <c r="N1146" s="72">
        <f t="shared" si="140"/>
        <v>1.4872228713191002</v>
      </c>
    </row>
    <row r="1147" spans="1:14" ht="15" hidden="1" outlineLevel="1">
      <c r="A1147" s="60">
        <f t="shared" si="136"/>
        <v>158.5</v>
      </c>
      <c r="B1147" s="51">
        <f t="shared" si="137"/>
        <v>1090.6942596226731</v>
      </c>
      <c r="C1147" s="51">
        <f t="shared" si="141"/>
        <v>829.1185260533692</v>
      </c>
      <c r="D1147" s="81" t="str">
        <f t="shared" si="138"/>
        <v>NO VALIDO</v>
      </c>
      <c r="K1147" s="3">
        <v>9510</v>
      </c>
      <c r="L1147" s="84" t="str">
        <f t="shared" si="139"/>
        <v>NO VALIDO</v>
      </c>
      <c r="M1147" s="72">
        <f t="shared" si="142"/>
        <v>1.4814492613972445</v>
      </c>
      <c r="N1147" s="72">
        <f t="shared" si="140"/>
        <v>1.4814492613972445</v>
      </c>
    </row>
    <row r="1148" spans="1:14" ht="15" hidden="1" outlineLevel="1">
      <c r="A1148" s="60">
        <f t="shared" si="136"/>
        <v>159</v>
      </c>
      <c r="B1148" s="51">
        <f t="shared" si="137"/>
        <v>1091.165799260511</v>
      </c>
      <c r="C1148" s="51">
        <f t="shared" si="141"/>
        <v>830.5999753147664</v>
      </c>
      <c r="D1148" s="81" t="str">
        <f t="shared" si="138"/>
        <v>NO VALIDO</v>
      </c>
      <c r="K1148" s="3">
        <v>9540</v>
      </c>
      <c r="L1148" s="84" t="str">
        <f t="shared" si="139"/>
        <v>NO VALIDO</v>
      </c>
      <c r="M1148" s="72">
        <f t="shared" si="142"/>
        <v>1.4756997710073823</v>
      </c>
      <c r="N1148" s="72">
        <f t="shared" si="140"/>
        <v>1.4756997710073823</v>
      </c>
    </row>
    <row r="1149" spans="1:14" ht="15" hidden="1" outlineLevel="1">
      <c r="A1149" s="60">
        <f t="shared" si="136"/>
        <v>159.5</v>
      </c>
      <c r="B1149" s="51">
        <f t="shared" si="137"/>
        <v>1091.6358595558784</v>
      </c>
      <c r="C1149" s="51">
        <f t="shared" si="141"/>
        <v>832.0756750857738</v>
      </c>
      <c r="D1149" s="81" t="str">
        <f t="shared" si="138"/>
        <v>NO VALIDO</v>
      </c>
      <c r="K1149" s="3">
        <v>9570</v>
      </c>
      <c r="L1149" s="84" t="str">
        <f t="shared" si="139"/>
        <v>NO VALIDO</v>
      </c>
      <c r="M1149" s="72">
        <f t="shared" si="142"/>
        <v>1.4699743219253227</v>
      </c>
      <c r="N1149" s="72">
        <f t="shared" si="140"/>
        <v>1.4699743219253227</v>
      </c>
    </row>
    <row r="1150" spans="1:14" ht="15" hidden="1" outlineLevel="1">
      <c r="A1150" s="60">
        <f aca="true" t="shared" si="143" ref="A1150:A1213">K1150/60</f>
        <v>160</v>
      </c>
      <c r="B1150" s="51">
        <f aca="true" t="shared" si="144" ref="B1150:B1213">20+345*(LOG(8*A1150+1))</f>
        <v>1092.1044497619168</v>
      </c>
      <c r="C1150" s="51">
        <f t="shared" si="141"/>
        <v>833.5456494076991</v>
      </c>
      <c r="D1150" s="81" t="str">
        <f aca="true" t="shared" si="145" ref="D1150:D1213">IF(C1150&lt;$E$38,"VALIDO","NO VALIDO")</f>
        <v>NO VALIDO</v>
      </c>
      <c r="K1150" s="3">
        <v>9600</v>
      </c>
      <c r="L1150" s="84" t="str">
        <f aca="true" t="shared" si="146" ref="L1150:L1213">IF(C1150&lt;$E$38,C1150,"NO VALIDO")</f>
        <v>NO VALIDO</v>
      </c>
      <c r="M1150" s="72">
        <f t="shared" si="142"/>
        <v>1.4642728357741623</v>
      </c>
      <c r="N1150" s="72">
        <f aca="true" t="shared" si="147" ref="N1150:N1213">IF(M1150&gt;0,M1150,0)</f>
        <v>1.4642728357741623</v>
      </c>
    </row>
    <row r="1151" spans="1:14" ht="15" hidden="1" outlineLevel="1">
      <c r="A1151" s="60">
        <f t="shared" si="143"/>
        <v>160.5</v>
      </c>
      <c r="B1151" s="51">
        <f t="shared" si="144"/>
        <v>1092.5715790452232</v>
      </c>
      <c r="C1151" s="51">
        <f aca="true" t="shared" si="148" ref="C1151:C1214">C1150+N1150</f>
        <v>835.0099222434733</v>
      </c>
      <c r="D1151" s="81" t="str">
        <f t="shared" si="145"/>
        <v>NO VALIDO</v>
      </c>
      <c r="K1151" s="3">
        <v>9630</v>
      </c>
      <c r="L1151" s="84" t="str">
        <f t="shared" si="146"/>
        <v>NO VALIDO</v>
      </c>
      <c r="M1151" s="72">
        <f aca="true" t="shared" si="149" ref="M1151:M1214">(($B$824*$C$821*(B1151-C1151)*30)/$B$825)-($B$826*(B1151-B1150))</f>
        <v>1.4585952340327688</v>
      </c>
      <c r="N1151" s="72">
        <f t="shared" si="147"/>
        <v>1.4585952340327688</v>
      </c>
    </row>
    <row r="1152" spans="1:14" ht="15" hidden="1" outlineLevel="1">
      <c r="A1152" s="60">
        <f t="shared" si="143"/>
        <v>161</v>
      </c>
      <c r="B1152" s="51">
        <f t="shared" si="144"/>
        <v>1093.037256486924</v>
      </c>
      <c r="C1152" s="51">
        <f t="shared" si="148"/>
        <v>836.468517477506</v>
      </c>
      <c r="D1152" s="81" t="str">
        <f t="shared" si="145"/>
        <v>NO VALIDO</v>
      </c>
      <c r="K1152" s="3">
        <v>9660</v>
      </c>
      <c r="L1152" s="84" t="str">
        <f t="shared" si="146"/>
        <v>NO VALIDO</v>
      </c>
      <c r="M1152" s="72">
        <f t="shared" si="149"/>
        <v>1.4529414380446697</v>
      </c>
      <c r="N1152" s="72">
        <f t="shared" si="147"/>
        <v>1.4529414380446697</v>
      </c>
    </row>
    <row r="1153" spans="1:14" ht="15" hidden="1" outlineLevel="1">
      <c r="A1153" s="60">
        <f t="shared" si="143"/>
        <v>161.5</v>
      </c>
      <c r="B1153" s="51">
        <f t="shared" si="144"/>
        <v>1093.501491083736</v>
      </c>
      <c r="C1153" s="51">
        <f t="shared" si="148"/>
        <v>837.9214589155507</v>
      </c>
      <c r="D1153" s="81" t="str">
        <f t="shared" si="145"/>
        <v>NO VALIDO</v>
      </c>
      <c r="K1153" s="3">
        <v>9690</v>
      </c>
      <c r="L1153" s="84" t="str">
        <f t="shared" si="146"/>
        <v>NO VALIDO</v>
      </c>
      <c r="M1153" s="72">
        <f t="shared" si="149"/>
        <v>1.4473113690262571</v>
      </c>
      <c r="N1153" s="72">
        <f t="shared" si="147"/>
        <v>1.4473113690262571</v>
      </c>
    </row>
    <row r="1154" spans="1:14" ht="15" hidden="1" outlineLevel="1">
      <c r="A1154" s="60">
        <f t="shared" si="143"/>
        <v>162</v>
      </c>
      <c r="B1154" s="51">
        <f t="shared" si="144"/>
        <v>1093.9642917490075</v>
      </c>
      <c r="C1154" s="51">
        <f t="shared" si="148"/>
        <v>839.368770284577</v>
      </c>
      <c r="D1154" s="81" t="str">
        <f t="shared" si="145"/>
        <v>NO VALIDO</v>
      </c>
      <c r="K1154" s="3">
        <v>9720</v>
      </c>
      <c r="L1154" s="84" t="str">
        <f t="shared" si="146"/>
        <v>NO VALIDO</v>
      </c>
      <c r="M1154" s="72">
        <f t="shared" si="149"/>
        <v>1.4417049480753008</v>
      </c>
      <c r="N1154" s="72">
        <f t="shared" si="147"/>
        <v>1.4417049480753008</v>
      </c>
    </row>
    <row r="1155" spans="1:14" ht="15" hidden="1" outlineLevel="1">
      <c r="A1155" s="60">
        <f t="shared" si="143"/>
        <v>162.5</v>
      </c>
      <c r="B1155" s="51">
        <f t="shared" si="144"/>
        <v>1094.4256673137472</v>
      </c>
      <c r="C1155" s="51">
        <f t="shared" si="148"/>
        <v>840.8104752326523</v>
      </c>
      <c r="D1155" s="81" t="str">
        <f t="shared" si="145"/>
        <v>NO VALIDO</v>
      </c>
      <c r="K1155" s="3">
        <v>9750</v>
      </c>
      <c r="L1155" s="84" t="str">
        <f t="shared" si="146"/>
        <v>NO VALIDO</v>
      </c>
      <c r="M1155" s="72">
        <f t="shared" si="149"/>
        <v>1.4361220961786918</v>
      </c>
      <c r="N1155" s="72">
        <f t="shared" si="147"/>
        <v>1.4361220961786918</v>
      </c>
    </row>
    <row r="1156" spans="1:14" ht="15" hidden="1" outlineLevel="1">
      <c r="A1156" s="60">
        <f t="shared" si="143"/>
        <v>163</v>
      </c>
      <c r="B1156" s="51">
        <f t="shared" si="144"/>
        <v>1094.8856265276333</v>
      </c>
      <c r="C1156" s="51">
        <f t="shared" si="148"/>
        <v>842.246597328831</v>
      </c>
      <c r="D1156" s="81" t="str">
        <f t="shared" si="145"/>
        <v>NO VALIDO</v>
      </c>
      <c r="K1156" s="3">
        <v>9780</v>
      </c>
      <c r="L1156" s="84" t="str">
        <f t="shared" si="146"/>
        <v>NO VALIDO</v>
      </c>
      <c r="M1156" s="72">
        <f t="shared" si="149"/>
        <v>1.4305627342207332</v>
      </c>
      <c r="N1156" s="72">
        <f t="shared" si="147"/>
        <v>1.4305627342207332</v>
      </c>
    </row>
    <row r="1157" spans="1:14" ht="15" hidden="1" outlineLevel="1">
      <c r="A1157" s="60">
        <f t="shared" si="143"/>
        <v>163.5</v>
      </c>
      <c r="B1157" s="51">
        <f t="shared" si="144"/>
        <v>1095.3441780600108</v>
      </c>
      <c r="C1157" s="51">
        <f t="shared" si="148"/>
        <v>843.6771600630517</v>
      </c>
      <c r="D1157" s="81" t="str">
        <f t="shared" si="145"/>
        <v>NO VALIDO</v>
      </c>
      <c r="K1157" s="3">
        <v>9810</v>
      </c>
      <c r="L1157" s="84" t="str">
        <f t="shared" si="146"/>
        <v>NO VALIDO</v>
      </c>
      <c r="M1157" s="72">
        <f t="shared" si="149"/>
        <v>1.4250267829906067</v>
      </c>
      <c r="N1157" s="72">
        <f t="shared" si="147"/>
        <v>1.4250267829906067</v>
      </c>
    </row>
    <row r="1158" spans="1:14" ht="15" hidden="1" outlineLevel="1">
      <c r="A1158" s="60">
        <f t="shared" si="143"/>
        <v>164</v>
      </c>
      <c r="B1158" s="51">
        <f t="shared" si="144"/>
        <v>1095.8013305008703</v>
      </c>
      <c r="C1158" s="51">
        <f t="shared" si="148"/>
        <v>845.1021868460423</v>
      </c>
      <c r="D1158" s="81" t="str">
        <f t="shared" si="145"/>
        <v>NO VALIDO</v>
      </c>
      <c r="K1158" s="3">
        <v>9840</v>
      </c>
      <c r="L1158" s="84" t="str">
        <f t="shared" si="146"/>
        <v>NO VALIDO</v>
      </c>
      <c r="M1158" s="72">
        <f t="shared" si="149"/>
        <v>1.4195141631901955</v>
      </c>
      <c r="N1158" s="72">
        <f t="shared" si="147"/>
        <v>1.4195141631901955</v>
      </c>
    </row>
    <row r="1159" spans="1:14" ht="15" hidden="1" outlineLevel="1">
      <c r="A1159" s="60">
        <f t="shared" si="143"/>
        <v>164.5</v>
      </c>
      <c r="B1159" s="51">
        <f t="shared" si="144"/>
        <v>1096.2570923618155</v>
      </c>
      <c r="C1159" s="51">
        <f t="shared" si="148"/>
        <v>846.5217010092325</v>
      </c>
      <c r="D1159" s="81" t="str">
        <f t="shared" si="145"/>
        <v>NO VALIDO</v>
      </c>
      <c r="K1159" s="3">
        <v>9870</v>
      </c>
      <c r="L1159" s="84" t="str">
        <f t="shared" si="146"/>
        <v>NO VALIDO</v>
      </c>
      <c r="M1159" s="72">
        <f t="shared" si="149"/>
        <v>1.4140247954413263</v>
      </c>
      <c r="N1159" s="72">
        <f t="shared" si="147"/>
        <v>1.4140247954413263</v>
      </c>
    </row>
    <row r="1160" spans="1:14" ht="15" hidden="1" outlineLevel="1">
      <c r="A1160" s="60">
        <f t="shared" si="143"/>
        <v>165</v>
      </c>
      <c r="B1160" s="51">
        <f t="shared" si="144"/>
        <v>1096.7114720770119</v>
      </c>
      <c r="C1160" s="51">
        <f t="shared" si="148"/>
        <v>847.9357258046739</v>
      </c>
      <c r="D1160" s="81" t="str">
        <f t="shared" si="145"/>
        <v>NO VALIDO</v>
      </c>
      <c r="K1160" s="3">
        <v>9900</v>
      </c>
      <c r="L1160" s="84" t="str">
        <f t="shared" si="146"/>
        <v>NO VALIDO</v>
      </c>
      <c r="M1160" s="72">
        <f t="shared" si="149"/>
        <v>1.40855860029329</v>
      </c>
      <c r="N1160" s="72">
        <f t="shared" si="147"/>
        <v>1.40855860029329</v>
      </c>
    </row>
    <row r="1161" spans="1:14" ht="15" hidden="1" outlineLevel="1">
      <c r="A1161" s="60">
        <f t="shared" si="143"/>
        <v>165.5</v>
      </c>
      <c r="B1161" s="51">
        <f t="shared" si="144"/>
        <v>1097.1644780041252</v>
      </c>
      <c r="C1161" s="51">
        <f t="shared" si="148"/>
        <v>849.3442844049672</v>
      </c>
      <c r="D1161" s="81" t="str">
        <f t="shared" si="145"/>
        <v>NO VALIDO</v>
      </c>
      <c r="K1161" s="3">
        <v>9930</v>
      </c>
      <c r="L1161" s="84" t="str">
        <f t="shared" si="146"/>
        <v>NO VALIDO</v>
      </c>
      <c r="M1161" s="72">
        <f t="shared" si="149"/>
        <v>1.4031154982297702</v>
      </c>
      <c r="N1161" s="72">
        <f t="shared" si="147"/>
        <v>1.4031154982297702</v>
      </c>
    </row>
    <row r="1162" spans="1:14" ht="15" hidden="1" outlineLevel="1">
      <c r="A1162" s="60">
        <f t="shared" si="143"/>
        <v>166</v>
      </c>
      <c r="B1162" s="51">
        <f t="shared" si="144"/>
        <v>1097.6161184252426</v>
      </c>
      <c r="C1162" s="51">
        <f t="shared" si="148"/>
        <v>850.747399903197</v>
      </c>
      <c r="D1162" s="81" t="str">
        <f t="shared" si="145"/>
        <v>NO VALIDO</v>
      </c>
      <c r="K1162" s="3">
        <v>9960</v>
      </c>
      <c r="L1162" s="84" t="str">
        <f t="shared" si="146"/>
        <v>NO VALIDO</v>
      </c>
      <c r="M1162" s="72">
        <f t="shared" si="149"/>
        <v>1.397695409675996</v>
      </c>
      <c r="N1162" s="72">
        <f t="shared" si="147"/>
        <v>1.397695409675996</v>
      </c>
    </row>
    <row r="1163" spans="1:14" ht="15" hidden="1" outlineLevel="1">
      <c r="A1163" s="60">
        <f t="shared" si="143"/>
        <v>166.5</v>
      </c>
      <c r="B1163" s="51">
        <f t="shared" si="144"/>
        <v>1098.0664015477814</v>
      </c>
      <c r="C1163" s="51">
        <f t="shared" si="148"/>
        <v>852.145095312873</v>
      </c>
      <c r="D1163" s="81" t="str">
        <f t="shared" si="145"/>
        <v>NO VALIDO</v>
      </c>
      <c r="K1163" s="3">
        <v>9990</v>
      </c>
      <c r="L1163" s="84" t="str">
        <f t="shared" si="146"/>
        <v>NO VALIDO</v>
      </c>
      <c r="M1163" s="72">
        <f t="shared" si="149"/>
        <v>1.3922982550055572</v>
      </c>
      <c r="N1163" s="72">
        <f t="shared" si="147"/>
        <v>1.3922982550055572</v>
      </c>
    </row>
    <row r="1164" spans="1:14" ht="15" hidden="1" outlineLevel="1">
      <c r="A1164" s="60">
        <f t="shared" si="143"/>
        <v>167</v>
      </c>
      <c r="B1164" s="51">
        <f t="shared" si="144"/>
        <v>1098.5153355053847</v>
      </c>
      <c r="C1164" s="51">
        <f t="shared" si="148"/>
        <v>853.5373935678786</v>
      </c>
      <c r="D1164" s="81" t="str">
        <f t="shared" si="145"/>
        <v>NO VALIDO</v>
      </c>
      <c r="K1164" s="3">
        <v>10020</v>
      </c>
      <c r="L1164" s="84" t="str">
        <f t="shared" si="146"/>
        <v>NO VALIDO</v>
      </c>
      <c r="M1164" s="72">
        <f t="shared" si="149"/>
        <v>1.3869239545470453</v>
      </c>
      <c r="N1164" s="72">
        <f t="shared" si="147"/>
        <v>1.3869239545470453</v>
      </c>
    </row>
    <row r="1165" spans="1:14" ht="15" hidden="1" outlineLevel="1">
      <c r="A1165" s="60">
        <f t="shared" si="143"/>
        <v>167.5</v>
      </c>
      <c r="B1165" s="51">
        <f t="shared" si="144"/>
        <v>1098.9629283588015</v>
      </c>
      <c r="C1165" s="51">
        <f t="shared" si="148"/>
        <v>854.9243175224256</v>
      </c>
      <c r="D1165" s="81" t="str">
        <f t="shared" si="145"/>
        <v>NO VALIDO</v>
      </c>
      <c r="K1165" s="3">
        <v>10050</v>
      </c>
      <c r="L1165" s="84" t="str">
        <f t="shared" si="146"/>
        <v>NO VALIDO</v>
      </c>
      <c r="M1165" s="72">
        <f t="shared" si="149"/>
        <v>1.3815724285907682</v>
      </c>
      <c r="N1165" s="72">
        <f t="shared" si="147"/>
        <v>1.3815724285907682</v>
      </c>
    </row>
    <row r="1166" spans="1:14" ht="15" hidden="1" outlineLevel="1">
      <c r="A1166" s="60">
        <f t="shared" si="143"/>
        <v>168</v>
      </c>
      <c r="B1166" s="51">
        <f t="shared" si="144"/>
        <v>1099.4091880967574</v>
      </c>
      <c r="C1166" s="51">
        <f t="shared" si="148"/>
        <v>856.3058899510163</v>
      </c>
      <c r="D1166" s="81" t="str">
        <f t="shared" si="145"/>
        <v>NO VALIDO</v>
      </c>
      <c r="K1166" s="3">
        <v>10080</v>
      </c>
      <c r="L1166" s="84" t="str">
        <f t="shared" si="146"/>
        <v>NO VALIDO</v>
      </c>
      <c r="M1166" s="72">
        <f t="shared" si="149"/>
        <v>1.376243597394981</v>
      </c>
      <c r="N1166" s="72">
        <f t="shared" si="147"/>
        <v>1.376243597394981</v>
      </c>
    </row>
    <row r="1167" spans="1:14" ht="15" hidden="1" outlineLevel="1">
      <c r="A1167" s="60">
        <f t="shared" si="143"/>
        <v>168.5</v>
      </c>
      <c r="B1167" s="51">
        <f t="shared" si="144"/>
        <v>1099.854122636807</v>
      </c>
      <c r="C1167" s="51">
        <f t="shared" si="148"/>
        <v>857.6821335484112</v>
      </c>
      <c r="D1167" s="81" t="str">
        <f t="shared" si="145"/>
        <v>NO VALIDO</v>
      </c>
      <c r="K1167" s="3">
        <v>10110</v>
      </c>
      <c r="L1167" s="84" t="str">
        <f t="shared" si="146"/>
        <v>NO VALIDO</v>
      </c>
      <c r="M1167" s="72">
        <f t="shared" si="149"/>
        <v>1.3709373811925287</v>
      </c>
      <c r="N1167" s="72">
        <f t="shared" si="147"/>
        <v>1.3709373811925287</v>
      </c>
    </row>
    <row r="1168" spans="1:14" ht="15" hidden="1" outlineLevel="1">
      <c r="A1168" s="60">
        <f t="shared" si="143"/>
        <v>169</v>
      </c>
      <c r="B1168" s="51">
        <f t="shared" si="144"/>
        <v>1100.2977398261798</v>
      </c>
      <c r="C1168" s="51">
        <f t="shared" si="148"/>
        <v>859.0530709296038</v>
      </c>
      <c r="D1168" s="81" t="str">
        <f t="shared" si="145"/>
        <v>NO VALIDO</v>
      </c>
      <c r="K1168" s="3">
        <v>10140</v>
      </c>
      <c r="L1168" s="84" t="str">
        <f t="shared" si="146"/>
        <v>NO VALIDO</v>
      </c>
      <c r="M1168" s="72">
        <f t="shared" si="149"/>
        <v>1.3656537001965976</v>
      </c>
      <c r="N1168" s="72">
        <f t="shared" si="147"/>
        <v>1.3656537001965976</v>
      </c>
    </row>
    <row r="1169" spans="1:14" ht="15" hidden="1" outlineLevel="1">
      <c r="A1169" s="60">
        <f t="shared" si="143"/>
        <v>169.5</v>
      </c>
      <c r="B1169" s="51">
        <f t="shared" si="144"/>
        <v>1100.7400474426092</v>
      </c>
      <c r="C1169" s="51">
        <f t="shared" si="148"/>
        <v>860.4187246298004</v>
      </c>
      <c r="D1169" s="81" t="str">
        <f t="shared" si="145"/>
        <v>NO VALIDO</v>
      </c>
      <c r="K1169" s="3">
        <v>10170</v>
      </c>
      <c r="L1169" s="84" t="str">
        <f t="shared" si="146"/>
        <v>NO VALIDO</v>
      </c>
      <c r="M1169" s="72">
        <f t="shared" si="149"/>
        <v>1.3603924746070848</v>
      </c>
      <c r="N1169" s="72">
        <f t="shared" si="147"/>
        <v>1.3603924746070848</v>
      </c>
    </row>
    <row r="1170" spans="1:14" ht="15" hidden="1" outlineLevel="1">
      <c r="A1170" s="60">
        <f t="shared" si="143"/>
        <v>170</v>
      </c>
      <c r="B1170" s="51">
        <f t="shared" si="144"/>
        <v>1101.1810531951505</v>
      </c>
      <c r="C1170" s="51">
        <f t="shared" si="148"/>
        <v>861.7791171044075</v>
      </c>
      <c r="D1170" s="81" t="str">
        <f t="shared" si="145"/>
        <v>NO VALIDO</v>
      </c>
      <c r="K1170" s="3">
        <v>10200</v>
      </c>
      <c r="L1170" s="84" t="str">
        <f t="shared" si="146"/>
        <v>NO VALIDO</v>
      </c>
      <c r="M1170" s="72">
        <f t="shared" si="149"/>
        <v>1.3551536246164226</v>
      </c>
      <c r="N1170" s="72">
        <f t="shared" si="147"/>
        <v>1.3551536246164226</v>
      </c>
    </row>
    <row r="1171" spans="1:14" ht="15" hidden="1" outlineLevel="1">
      <c r="A1171" s="60">
        <f t="shared" si="143"/>
        <v>170.5</v>
      </c>
      <c r="B1171" s="51">
        <f t="shared" si="144"/>
        <v>1101.6207647249873</v>
      </c>
      <c r="C1171" s="51">
        <f t="shared" si="148"/>
        <v>863.1342707290239</v>
      </c>
      <c r="D1171" s="81" t="str">
        <f t="shared" si="145"/>
        <v>NO VALIDO</v>
      </c>
      <c r="K1171" s="3">
        <v>10230</v>
      </c>
      <c r="L1171" s="84" t="str">
        <f t="shared" si="146"/>
        <v>NO VALIDO</v>
      </c>
      <c r="M1171" s="72">
        <f t="shared" si="149"/>
        <v>1.3499370704153624</v>
      </c>
      <c r="N1171" s="72">
        <f t="shared" si="147"/>
        <v>1.3499370704153624</v>
      </c>
    </row>
    <row r="1172" spans="1:14" ht="15" hidden="1" outlineLevel="1">
      <c r="A1172" s="60">
        <f t="shared" si="143"/>
        <v>171</v>
      </c>
      <c r="B1172" s="51">
        <f t="shared" si="144"/>
        <v>1102.0591896062265</v>
      </c>
      <c r="C1172" s="51">
        <f t="shared" si="148"/>
        <v>864.4842077994392</v>
      </c>
      <c r="D1172" s="81" t="str">
        <f t="shared" si="145"/>
        <v>NO VALIDO</v>
      </c>
      <c r="K1172" s="3">
        <v>10260</v>
      </c>
      <c r="L1172" s="84" t="str">
        <f t="shared" si="146"/>
        <v>NO VALIDO</v>
      </c>
      <c r="M1172" s="72">
        <f t="shared" si="149"/>
        <v>1.3447427321986145</v>
      </c>
      <c r="N1172" s="72">
        <f t="shared" si="147"/>
        <v>1.3447427321986145</v>
      </c>
    </row>
    <row r="1173" spans="1:14" ht="15" hidden="1" outlineLevel="1">
      <c r="A1173" s="60">
        <f t="shared" si="143"/>
        <v>171.5</v>
      </c>
      <c r="B1173" s="51">
        <f t="shared" si="144"/>
        <v>1102.4963353466806</v>
      </c>
      <c r="C1173" s="51">
        <f t="shared" si="148"/>
        <v>865.8289505316378</v>
      </c>
      <c r="D1173" s="81" t="str">
        <f t="shared" si="145"/>
        <v>NO VALIDO</v>
      </c>
      <c r="K1173" s="3">
        <v>10290</v>
      </c>
      <c r="L1173" s="84" t="str">
        <f t="shared" si="146"/>
        <v>NO VALIDO</v>
      </c>
      <c r="M1173" s="72">
        <f t="shared" si="149"/>
        <v>1.3395705301704681</v>
      </c>
      <c r="N1173" s="72">
        <f t="shared" si="147"/>
        <v>1.3395705301704681</v>
      </c>
    </row>
    <row r="1174" spans="1:14" ht="15" hidden="1" outlineLevel="1">
      <c r="A1174" s="60">
        <f t="shared" si="143"/>
        <v>172</v>
      </c>
      <c r="B1174" s="51">
        <f t="shared" si="144"/>
        <v>1102.9322093886387</v>
      </c>
      <c r="C1174" s="51">
        <f t="shared" si="148"/>
        <v>867.1685210618083</v>
      </c>
      <c r="D1174" s="81" t="str">
        <f t="shared" si="145"/>
        <v>NO VALIDO</v>
      </c>
      <c r="K1174" s="3">
        <v>10320</v>
      </c>
      <c r="L1174" s="84" t="str">
        <f t="shared" si="146"/>
        <v>NO VALIDO</v>
      </c>
      <c r="M1174" s="72">
        <f t="shared" si="149"/>
        <v>1.334420384550269</v>
      </c>
      <c r="N1174" s="72">
        <f t="shared" si="147"/>
        <v>1.334420384550269</v>
      </c>
    </row>
    <row r="1175" spans="1:14" ht="15" hidden="1" outlineLevel="1">
      <c r="A1175" s="60">
        <f t="shared" si="143"/>
        <v>172.5</v>
      </c>
      <c r="B1175" s="51">
        <f t="shared" si="144"/>
        <v>1103.3668191096276</v>
      </c>
      <c r="C1175" s="51">
        <f t="shared" si="148"/>
        <v>868.5029414463586</v>
      </c>
      <c r="D1175" s="81" t="str">
        <f t="shared" si="145"/>
        <v>NO VALIDO</v>
      </c>
      <c r="K1175" s="3">
        <v>10350</v>
      </c>
      <c r="L1175" s="84" t="str">
        <f t="shared" si="146"/>
        <v>NO VALIDO</v>
      </c>
      <c r="M1175" s="72">
        <f t="shared" si="149"/>
        <v>1.3292922155776432</v>
      </c>
      <c r="N1175" s="72">
        <f t="shared" si="147"/>
        <v>1.3292922155776432</v>
      </c>
    </row>
    <row r="1176" spans="1:14" ht="15" hidden="1" outlineLevel="1">
      <c r="A1176" s="60">
        <f t="shared" si="143"/>
        <v>173</v>
      </c>
      <c r="B1176" s="51">
        <f t="shared" si="144"/>
        <v>1103.8001718231612</v>
      </c>
      <c r="C1176" s="51">
        <f t="shared" si="148"/>
        <v>869.8322336619362</v>
      </c>
      <c r="D1176" s="81" t="str">
        <f t="shared" si="145"/>
        <v>NO VALIDO</v>
      </c>
      <c r="K1176" s="3">
        <v>10380</v>
      </c>
      <c r="L1176" s="84" t="str">
        <f t="shared" si="146"/>
        <v>NO VALIDO</v>
      </c>
      <c r="M1176" s="72">
        <f t="shared" si="149"/>
        <v>1.3241859435176924</v>
      </c>
      <c r="N1176" s="72">
        <f t="shared" si="147"/>
        <v>1.3241859435176924</v>
      </c>
    </row>
    <row r="1177" spans="1:14" ht="15" hidden="1" outlineLevel="1">
      <c r="A1177" s="60">
        <f t="shared" si="143"/>
        <v>173.5</v>
      </c>
      <c r="B1177" s="51">
        <f t="shared" si="144"/>
        <v>1104.2322747794774</v>
      </c>
      <c r="C1177" s="51">
        <f t="shared" si="148"/>
        <v>871.156419605454</v>
      </c>
      <c r="D1177" s="81" t="str">
        <f t="shared" si="145"/>
        <v>NO VALIDO</v>
      </c>
      <c r="K1177" s="3">
        <v>10410</v>
      </c>
      <c r="L1177" s="84" t="str">
        <f t="shared" si="146"/>
        <v>NO VALIDO</v>
      </c>
      <c r="M1177" s="72">
        <f t="shared" si="149"/>
        <v>1.3191014886663563</v>
      </c>
      <c r="N1177" s="72">
        <f t="shared" si="147"/>
        <v>1.3191014886663563</v>
      </c>
    </row>
    <row r="1178" spans="1:14" ht="15" hidden="1" outlineLevel="1">
      <c r="A1178" s="60">
        <f t="shared" si="143"/>
        <v>174</v>
      </c>
      <c r="B1178" s="51">
        <f t="shared" si="144"/>
        <v>1104.6631351662672</v>
      </c>
      <c r="C1178" s="51">
        <f t="shared" si="148"/>
        <v>872.4755210941203</v>
      </c>
      <c r="D1178" s="81" t="str">
        <f t="shared" si="145"/>
        <v>NO VALIDO</v>
      </c>
      <c r="K1178" s="3">
        <v>10440</v>
      </c>
      <c r="L1178" s="84" t="str">
        <f t="shared" si="146"/>
        <v>NO VALIDO</v>
      </c>
      <c r="M1178" s="72">
        <f t="shared" si="149"/>
        <v>1.3140387713550647</v>
      </c>
      <c r="N1178" s="72">
        <f t="shared" si="147"/>
        <v>1.3140387713550647</v>
      </c>
    </row>
    <row r="1179" spans="1:14" ht="15" hidden="1" outlineLevel="1">
      <c r="A1179" s="60">
        <f t="shared" si="143"/>
        <v>174.5</v>
      </c>
      <c r="B1179" s="51">
        <f t="shared" si="144"/>
        <v>1105.0927601093927</v>
      </c>
      <c r="C1179" s="51">
        <f t="shared" si="148"/>
        <v>873.7895598654753</v>
      </c>
      <c r="D1179" s="81" t="str">
        <f t="shared" si="145"/>
        <v>NO VALIDO</v>
      </c>
      <c r="K1179" s="3">
        <v>10470</v>
      </c>
      <c r="L1179" s="84" t="str">
        <f t="shared" si="146"/>
        <v>NO VALIDO</v>
      </c>
      <c r="M1179" s="72">
        <f t="shared" si="149"/>
        <v>1.3089977119557912</v>
      </c>
      <c r="N1179" s="72">
        <f t="shared" si="147"/>
        <v>1.3089977119557912</v>
      </c>
    </row>
    <row r="1180" spans="1:14" ht="15" hidden="1" outlineLevel="1">
      <c r="A1180" s="60">
        <f t="shared" si="143"/>
        <v>175</v>
      </c>
      <c r="B1180" s="51">
        <f t="shared" si="144"/>
        <v>1105.5211566735923</v>
      </c>
      <c r="C1180" s="51">
        <f t="shared" si="148"/>
        <v>875.0985575774312</v>
      </c>
      <c r="D1180" s="81" t="str">
        <f t="shared" si="145"/>
        <v>NO VALIDO</v>
      </c>
      <c r="K1180" s="3">
        <v>10500</v>
      </c>
      <c r="L1180" s="84" t="str">
        <f t="shared" si="146"/>
        <v>NO VALIDO</v>
      </c>
      <c r="M1180" s="72">
        <f t="shared" si="149"/>
        <v>1.3039782308859333</v>
      </c>
      <c r="N1180" s="72">
        <f t="shared" si="147"/>
        <v>1.3039782308859333</v>
      </c>
    </row>
    <row r="1181" spans="1:14" ht="15" hidden="1" outlineLevel="1">
      <c r="A1181" s="60">
        <f t="shared" si="143"/>
        <v>175.5</v>
      </c>
      <c r="B1181" s="51">
        <f t="shared" si="144"/>
        <v>1105.948331863179</v>
      </c>
      <c r="C1181" s="51">
        <f t="shared" si="148"/>
        <v>876.4025358083171</v>
      </c>
      <c r="D1181" s="81" t="str">
        <f t="shared" si="145"/>
        <v>NO VALIDO</v>
      </c>
      <c r="K1181" s="3">
        <v>10530</v>
      </c>
      <c r="L1181" s="84" t="str">
        <f t="shared" si="146"/>
        <v>NO VALIDO</v>
      </c>
      <c r="M1181" s="72">
        <f t="shared" si="149"/>
        <v>1.2989802486128526</v>
      </c>
      <c r="N1181" s="72">
        <f t="shared" si="147"/>
        <v>1.2989802486128526</v>
      </c>
    </row>
    <row r="1182" spans="1:14" ht="15" hidden="1" outlineLevel="1">
      <c r="A1182" s="60">
        <f t="shared" si="143"/>
        <v>176</v>
      </c>
      <c r="B1182" s="51">
        <f t="shared" si="144"/>
        <v>1106.374292622728</v>
      </c>
      <c r="C1182" s="51">
        <f t="shared" si="148"/>
        <v>877.70151605693</v>
      </c>
      <c r="D1182" s="81" t="str">
        <f t="shared" si="145"/>
        <v>NO VALIDO</v>
      </c>
      <c r="K1182" s="3">
        <v>10560</v>
      </c>
      <c r="L1182" s="84" t="str">
        <f t="shared" si="146"/>
        <v>NO VALIDO</v>
      </c>
      <c r="M1182" s="72">
        <f t="shared" si="149"/>
        <v>1.294003685658433</v>
      </c>
      <c r="N1182" s="72">
        <f t="shared" si="147"/>
        <v>1.294003685658433</v>
      </c>
    </row>
    <row r="1183" spans="1:14" ht="15" hidden="1" outlineLevel="1">
      <c r="A1183" s="60">
        <f t="shared" si="143"/>
        <v>176.5</v>
      </c>
      <c r="B1183" s="51">
        <f t="shared" si="144"/>
        <v>1106.7990458377528</v>
      </c>
      <c r="C1183" s="51">
        <f t="shared" si="148"/>
        <v>878.9955197425885</v>
      </c>
      <c r="D1183" s="81" t="str">
        <f t="shared" si="145"/>
        <v>NO VALIDO</v>
      </c>
      <c r="K1183" s="3">
        <v>10590</v>
      </c>
      <c r="L1183" s="84" t="str">
        <f t="shared" si="146"/>
        <v>NO VALIDO</v>
      </c>
      <c r="M1183" s="72">
        <f t="shared" si="149"/>
        <v>1.2890484626037833</v>
      </c>
      <c r="N1183" s="72">
        <f t="shared" si="147"/>
        <v>1.2890484626037833</v>
      </c>
    </row>
    <row r="1184" spans="1:14" ht="15" hidden="1" outlineLevel="1">
      <c r="A1184" s="60">
        <f t="shared" si="143"/>
        <v>177</v>
      </c>
      <c r="B1184" s="51">
        <f t="shared" si="144"/>
        <v>1107.2225983353737</v>
      </c>
      <c r="C1184" s="51">
        <f t="shared" si="148"/>
        <v>880.2845682051923</v>
      </c>
      <c r="D1184" s="81" t="str">
        <f t="shared" si="145"/>
        <v>NO VALIDO</v>
      </c>
      <c r="K1184" s="3">
        <v>10620</v>
      </c>
      <c r="L1184" s="84" t="str">
        <f t="shared" si="146"/>
        <v>NO VALIDO</v>
      </c>
      <c r="M1184" s="72">
        <f t="shared" si="149"/>
        <v>1.2841145000933891</v>
      </c>
      <c r="N1184" s="72">
        <f t="shared" si="147"/>
        <v>1.2841145000933891</v>
      </c>
    </row>
    <row r="1185" spans="1:14" ht="15" hidden="1" outlineLevel="1">
      <c r="A1185" s="60">
        <f t="shared" si="143"/>
        <v>177.5</v>
      </c>
      <c r="B1185" s="51">
        <f t="shared" si="144"/>
        <v>1107.644956884977</v>
      </c>
      <c r="C1185" s="51">
        <f t="shared" si="148"/>
        <v>881.5686827052857</v>
      </c>
      <c r="D1185" s="81" t="str">
        <f t="shared" si="145"/>
        <v>NO VALIDO</v>
      </c>
      <c r="K1185" s="3">
        <v>10650</v>
      </c>
      <c r="L1185" s="84" t="str">
        <f t="shared" si="146"/>
        <v>NO VALIDO</v>
      </c>
      <c r="M1185" s="72">
        <f t="shared" si="149"/>
        <v>1.2792017188394635</v>
      </c>
      <c r="N1185" s="72">
        <f t="shared" si="147"/>
        <v>1.2792017188394635</v>
      </c>
    </row>
    <row r="1186" spans="1:14" ht="15" hidden="1" outlineLevel="1">
      <c r="A1186" s="60">
        <f t="shared" si="143"/>
        <v>178</v>
      </c>
      <c r="B1186" s="51">
        <f t="shared" si="144"/>
        <v>1108.0661281988625</v>
      </c>
      <c r="C1186" s="51">
        <f t="shared" si="148"/>
        <v>882.8478844241251</v>
      </c>
      <c r="D1186" s="81" t="str">
        <f t="shared" si="145"/>
        <v>NO VALIDO</v>
      </c>
      <c r="K1186" s="3">
        <v>10680</v>
      </c>
      <c r="L1186" s="84" t="str">
        <f t="shared" si="146"/>
        <v>NO VALIDO</v>
      </c>
      <c r="M1186" s="72">
        <f t="shared" si="149"/>
        <v>1.2743100396263483</v>
      </c>
      <c r="N1186" s="72">
        <f t="shared" si="147"/>
        <v>1.2743100396263483</v>
      </c>
    </row>
    <row r="1187" spans="1:14" ht="15" hidden="1" outlineLevel="1">
      <c r="A1187" s="60">
        <f t="shared" si="143"/>
        <v>178.5</v>
      </c>
      <c r="B1187" s="51">
        <f t="shared" si="144"/>
        <v>1108.486118932885</v>
      </c>
      <c r="C1187" s="51">
        <f t="shared" si="148"/>
        <v>884.1221944637515</v>
      </c>
      <c r="D1187" s="81" t="str">
        <f t="shared" si="145"/>
        <v>NO VALIDO</v>
      </c>
      <c r="K1187" s="3">
        <v>10710</v>
      </c>
      <c r="L1187" s="84" t="str">
        <f t="shared" si="146"/>
        <v>NO VALIDO</v>
      </c>
      <c r="M1187" s="72">
        <f t="shared" si="149"/>
        <v>1.2694393833143112</v>
      </c>
      <c r="N1187" s="72">
        <f t="shared" si="147"/>
        <v>1.2694393833143112</v>
      </c>
    </row>
    <row r="1188" spans="1:14" ht="15" hidden="1" outlineLevel="1">
      <c r="A1188" s="60">
        <f t="shared" si="143"/>
        <v>179</v>
      </c>
      <c r="B1188" s="51">
        <f t="shared" si="144"/>
        <v>1108.904935687084</v>
      </c>
      <c r="C1188" s="51">
        <f t="shared" si="148"/>
        <v>885.3916338470658</v>
      </c>
      <c r="D1188" s="81" t="str">
        <f t="shared" si="145"/>
        <v>NO VALIDO</v>
      </c>
      <c r="K1188" s="3">
        <v>10740</v>
      </c>
      <c r="L1188" s="84" t="str">
        <f t="shared" si="146"/>
        <v>NO VALIDO</v>
      </c>
      <c r="M1188" s="72">
        <f t="shared" si="149"/>
        <v>1.2645896708438373</v>
      </c>
      <c r="N1188" s="72">
        <f t="shared" si="147"/>
        <v>1.2645896708438373</v>
      </c>
    </row>
    <row r="1189" spans="1:14" ht="15" hidden="1" outlineLevel="1">
      <c r="A1189" s="60">
        <f t="shared" si="143"/>
        <v>179.5</v>
      </c>
      <c r="B1189" s="51">
        <f t="shared" si="144"/>
        <v>1109.322585006308</v>
      </c>
      <c r="C1189" s="51">
        <f t="shared" si="148"/>
        <v>886.6562235179097</v>
      </c>
      <c r="D1189" s="81" t="str">
        <f t="shared" si="145"/>
        <v>NO VALIDO</v>
      </c>
      <c r="K1189" s="3">
        <v>10770</v>
      </c>
      <c r="L1189" s="84" t="str">
        <f t="shared" si="146"/>
        <v>NO VALIDO</v>
      </c>
      <c r="M1189" s="72">
        <f t="shared" si="149"/>
        <v>1.2597608232393525</v>
      </c>
      <c r="N1189" s="72">
        <f t="shared" si="147"/>
        <v>1.2597608232393525</v>
      </c>
    </row>
    <row r="1190" spans="1:14" ht="15" collapsed="1">
      <c r="A1190" s="60">
        <f t="shared" si="143"/>
        <v>180</v>
      </c>
      <c r="B1190" s="51">
        <f t="shared" si="144"/>
        <v>1109.7390733808263</v>
      </c>
      <c r="C1190" s="51">
        <f t="shared" si="148"/>
        <v>887.915984341149</v>
      </c>
      <c r="D1190" s="81" t="str">
        <f t="shared" si="145"/>
        <v>NO VALIDO</v>
      </c>
      <c r="K1190" s="3">
        <v>10800</v>
      </c>
      <c r="L1190" s="84" t="str">
        <f t="shared" si="146"/>
        <v>NO VALIDO</v>
      </c>
      <c r="M1190" s="72">
        <f t="shared" si="149"/>
        <v>1.2549527616132488</v>
      </c>
      <c r="N1190" s="72">
        <f t="shared" si="147"/>
        <v>1.2549527616132488</v>
      </c>
    </row>
    <row r="1191" spans="1:14" ht="15" hidden="1" outlineLevel="1">
      <c r="A1191" s="60">
        <f t="shared" si="143"/>
        <v>180.5</v>
      </c>
      <c r="B1191" s="51">
        <f t="shared" si="144"/>
        <v>1110.1544072469355</v>
      </c>
      <c r="C1191" s="51">
        <f t="shared" si="148"/>
        <v>889.1709371027623</v>
      </c>
      <c r="D1191" s="81" t="str">
        <f t="shared" si="145"/>
        <v>NO VALIDO</v>
      </c>
      <c r="K1191" s="3">
        <v>10830</v>
      </c>
      <c r="L1191" s="84" t="str">
        <f t="shared" si="146"/>
        <v>NO VALIDO</v>
      </c>
      <c r="M1191" s="72">
        <f t="shared" si="149"/>
        <v>1.2501654071695198</v>
      </c>
      <c r="N1191" s="72">
        <f t="shared" si="147"/>
        <v>1.2501654071695198</v>
      </c>
    </row>
    <row r="1192" spans="1:14" ht="15" hidden="1" outlineLevel="1">
      <c r="A1192" s="60">
        <f t="shared" si="143"/>
        <v>181</v>
      </c>
      <c r="B1192" s="51">
        <f t="shared" si="144"/>
        <v>1110.5685929875553</v>
      </c>
      <c r="C1192" s="51">
        <f t="shared" si="148"/>
        <v>890.4211025099319</v>
      </c>
      <c r="D1192" s="81" t="str">
        <f t="shared" si="145"/>
        <v>NO VALIDO</v>
      </c>
      <c r="K1192" s="3">
        <v>10860</v>
      </c>
      <c r="L1192" s="84" t="str">
        <f t="shared" si="146"/>
        <v>NO VALIDO</v>
      </c>
      <c r="M1192" s="72">
        <f t="shared" si="149"/>
        <v>1.2453986812075248</v>
      </c>
      <c r="N1192" s="72">
        <f t="shared" si="147"/>
        <v>1.2453986812075248</v>
      </c>
    </row>
    <row r="1193" spans="1:14" ht="15" hidden="1" outlineLevel="1">
      <c r="A1193" s="60">
        <f t="shared" si="143"/>
        <v>181.5</v>
      </c>
      <c r="B1193" s="51">
        <f t="shared" si="144"/>
        <v>1110.9816369328173</v>
      </c>
      <c r="C1193" s="51">
        <f t="shared" si="148"/>
        <v>891.6665011911394</v>
      </c>
      <c r="D1193" s="81" t="str">
        <f t="shared" si="145"/>
        <v>NO VALIDO</v>
      </c>
      <c r="K1193" s="3">
        <v>10890</v>
      </c>
      <c r="L1193" s="84" t="str">
        <f t="shared" si="146"/>
        <v>NO VALIDO</v>
      </c>
      <c r="M1193" s="72">
        <f t="shared" si="149"/>
        <v>1.2406525051255615</v>
      </c>
      <c r="N1193" s="72">
        <f t="shared" si="147"/>
        <v>1.2406525051255615</v>
      </c>
    </row>
    <row r="1194" spans="1:14" ht="15" hidden="1" outlineLevel="1">
      <c r="A1194" s="60">
        <f t="shared" si="143"/>
        <v>182</v>
      </c>
      <c r="B1194" s="51">
        <f t="shared" si="144"/>
        <v>1111.3935453606466</v>
      </c>
      <c r="C1194" s="51">
        <f t="shared" si="148"/>
        <v>892.907153696265</v>
      </c>
      <c r="D1194" s="81" t="str">
        <f t="shared" si="145"/>
        <v>NO VALIDO</v>
      </c>
      <c r="K1194" s="3">
        <v>10920</v>
      </c>
      <c r="L1194" s="84" t="str">
        <f t="shared" si="146"/>
        <v>NO VALIDO</v>
      </c>
      <c r="M1194" s="72">
        <f t="shared" si="149"/>
        <v>1.2359268004242612</v>
      </c>
      <c r="N1194" s="72">
        <f t="shared" si="147"/>
        <v>1.2359268004242612</v>
      </c>
    </row>
    <row r="1195" spans="1:14" ht="15" hidden="1" outlineLevel="1">
      <c r="A1195" s="60">
        <f t="shared" si="143"/>
        <v>182.5</v>
      </c>
      <c r="B1195" s="51">
        <f t="shared" si="144"/>
        <v>1111.8043244973323</v>
      </c>
      <c r="C1195" s="51">
        <f t="shared" si="148"/>
        <v>894.1430804966893</v>
      </c>
      <c r="D1195" s="81" t="str">
        <f t="shared" si="145"/>
        <v>NO VALIDO</v>
      </c>
      <c r="K1195" s="3">
        <v>10950</v>
      </c>
      <c r="L1195" s="84" t="str">
        <f t="shared" si="146"/>
        <v>NO VALIDO</v>
      </c>
      <c r="M1195" s="72">
        <f t="shared" si="149"/>
        <v>1.2312214887103368</v>
      </c>
      <c r="N1195" s="72">
        <f t="shared" si="147"/>
        <v>1.2312214887103368</v>
      </c>
    </row>
    <row r="1196" spans="1:14" ht="15" hidden="1" outlineLevel="1">
      <c r="A1196" s="60">
        <f t="shared" si="143"/>
        <v>183</v>
      </c>
      <c r="B1196" s="51">
        <f t="shared" si="144"/>
        <v>1112.2139805180943</v>
      </c>
      <c r="C1196" s="51">
        <f t="shared" si="148"/>
        <v>895.3743019853997</v>
      </c>
      <c r="D1196" s="81" t="str">
        <f t="shared" si="145"/>
        <v>NO VALIDO</v>
      </c>
      <c r="K1196" s="3">
        <v>10980</v>
      </c>
      <c r="L1196" s="84" t="str">
        <f t="shared" si="146"/>
        <v>NO VALIDO</v>
      </c>
      <c r="M1196" s="72">
        <f t="shared" si="149"/>
        <v>1.226536491699567</v>
      </c>
      <c r="N1196" s="72">
        <f t="shared" si="147"/>
        <v>1.226536491699567</v>
      </c>
    </row>
    <row r="1197" spans="1:14" ht="15" hidden="1" outlineLevel="1">
      <c r="A1197" s="60">
        <f t="shared" si="143"/>
        <v>183.5</v>
      </c>
      <c r="B1197" s="51">
        <f t="shared" si="144"/>
        <v>1112.6225195476384</v>
      </c>
      <c r="C1197" s="51">
        <f t="shared" si="148"/>
        <v>896.6008384770993</v>
      </c>
      <c r="D1197" s="81" t="str">
        <f t="shared" si="145"/>
        <v>NO VALIDO</v>
      </c>
      <c r="K1197" s="3">
        <v>11010</v>
      </c>
      <c r="L1197" s="84" t="str">
        <f t="shared" si="146"/>
        <v>NO VALIDO</v>
      </c>
      <c r="M1197" s="72">
        <f t="shared" si="149"/>
        <v>1.2218717312204193</v>
      </c>
      <c r="N1197" s="72">
        <f t="shared" si="147"/>
        <v>1.2218717312204193</v>
      </c>
    </row>
    <row r="1198" spans="1:14" ht="15" hidden="1" outlineLevel="1">
      <c r="A1198" s="60">
        <f t="shared" si="143"/>
        <v>184</v>
      </c>
      <c r="B1198" s="51">
        <f t="shared" si="144"/>
        <v>1113.0299476607076</v>
      </c>
      <c r="C1198" s="51">
        <f t="shared" si="148"/>
        <v>897.8227102083197</v>
      </c>
      <c r="D1198" s="81" t="str">
        <f t="shared" si="145"/>
        <v>NO VALIDO</v>
      </c>
      <c r="K1198" s="3">
        <v>11040</v>
      </c>
      <c r="L1198" s="84" t="str">
        <f t="shared" si="146"/>
        <v>NO VALIDO</v>
      </c>
      <c r="M1198" s="72">
        <f t="shared" si="149"/>
        <v>1.2172271292169456</v>
      </c>
      <c r="N1198" s="72">
        <f t="shared" si="147"/>
        <v>1.2172271292169456</v>
      </c>
    </row>
    <row r="1199" spans="1:14" ht="15" hidden="1" outlineLevel="1">
      <c r="A1199" s="60">
        <f t="shared" si="143"/>
        <v>184.5</v>
      </c>
      <c r="B1199" s="51">
        <f t="shared" si="144"/>
        <v>1113.4362708826227</v>
      </c>
      <c r="C1199" s="51">
        <f t="shared" si="148"/>
        <v>899.0399373375366</v>
      </c>
      <c r="D1199" s="81" t="str">
        <f t="shared" si="145"/>
        <v>NO VALIDO</v>
      </c>
      <c r="K1199" s="3">
        <v>11070</v>
      </c>
      <c r="L1199" s="84" t="str">
        <f t="shared" si="146"/>
        <v>NO VALIDO</v>
      </c>
      <c r="M1199" s="72">
        <f t="shared" si="149"/>
        <v>1.212602607752256</v>
      </c>
      <c r="N1199" s="72">
        <f t="shared" si="147"/>
        <v>1.212602607752256</v>
      </c>
    </row>
    <row r="1200" spans="1:14" ht="15" hidden="1" outlineLevel="1">
      <c r="A1200" s="60">
        <f t="shared" si="143"/>
        <v>185</v>
      </c>
      <c r="B1200" s="51">
        <f t="shared" si="144"/>
        <v>1113.841495189817</v>
      </c>
      <c r="C1200" s="51">
        <f t="shared" si="148"/>
        <v>900.2525399452888</v>
      </c>
      <c r="D1200" s="81" t="str">
        <f t="shared" si="145"/>
        <v>NO VALIDO</v>
      </c>
      <c r="K1200" s="3">
        <v>11100</v>
      </c>
      <c r="L1200" s="84" t="str">
        <f t="shared" si="146"/>
        <v>NO VALIDO</v>
      </c>
      <c r="M1200" s="72">
        <f t="shared" si="149"/>
        <v>1.2079980890113464</v>
      </c>
      <c r="N1200" s="72">
        <f t="shared" si="147"/>
        <v>1.2079980890113464</v>
      </c>
    </row>
    <row r="1201" spans="1:14" ht="15" hidden="1" outlineLevel="1">
      <c r="A1201" s="60">
        <f t="shared" si="143"/>
        <v>185.5</v>
      </c>
      <c r="B1201" s="51">
        <f t="shared" si="144"/>
        <v>1114.2456265103647</v>
      </c>
      <c r="C1201" s="51">
        <f t="shared" si="148"/>
        <v>901.4605380343002</v>
      </c>
      <c r="D1201" s="81" t="str">
        <f t="shared" si="145"/>
        <v>NO VALIDO</v>
      </c>
      <c r="K1201" s="3">
        <v>11130</v>
      </c>
      <c r="L1201" s="84" t="str">
        <f t="shared" si="146"/>
        <v>NO VALIDO</v>
      </c>
      <c r="M1201" s="72">
        <f t="shared" si="149"/>
        <v>1.2034134953041076</v>
      </c>
      <c r="N1201" s="72">
        <f t="shared" si="147"/>
        <v>1.2034134953041076</v>
      </c>
    </row>
    <row r="1202" spans="1:14" ht="15" hidden="1" outlineLevel="1">
      <c r="A1202" s="60">
        <f t="shared" si="143"/>
        <v>186</v>
      </c>
      <c r="B1202" s="51">
        <f t="shared" si="144"/>
        <v>1114.6486707245008</v>
      </c>
      <c r="C1202" s="51">
        <f t="shared" si="148"/>
        <v>902.6639515296042</v>
      </c>
      <c r="D1202" s="81" t="str">
        <f t="shared" si="145"/>
        <v>NO VALIDO</v>
      </c>
      <c r="K1202" s="3">
        <v>11160</v>
      </c>
      <c r="L1202" s="84" t="str">
        <f t="shared" si="146"/>
        <v>NO VALIDO</v>
      </c>
      <c r="M1202" s="72">
        <f t="shared" si="149"/>
        <v>1.198848749068404</v>
      </c>
      <c r="N1202" s="72">
        <f t="shared" si="147"/>
        <v>1.198848749068404</v>
      </c>
    </row>
    <row r="1203" spans="1:14" ht="15" hidden="1" outlineLevel="1">
      <c r="A1203" s="60">
        <f t="shared" si="143"/>
        <v>186.5</v>
      </c>
      <c r="B1203" s="51">
        <f t="shared" si="144"/>
        <v>1115.0506336651338</v>
      </c>
      <c r="C1203" s="51">
        <f t="shared" si="148"/>
        <v>903.8628002786726</v>
      </c>
      <c r="D1203" s="81" t="str">
        <f t="shared" si="145"/>
        <v>NO VALIDO</v>
      </c>
      <c r="K1203" s="3">
        <v>11190</v>
      </c>
      <c r="L1203" s="84" t="str">
        <f t="shared" si="146"/>
        <v>NO VALIDO</v>
      </c>
      <c r="M1203" s="72">
        <f t="shared" si="149"/>
        <v>1.19430377287284</v>
      </c>
      <c r="N1203" s="72">
        <f t="shared" si="147"/>
        <v>1.19430377287284</v>
      </c>
    </row>
    <row r="1204" spans="1:14" ht="15" hidden="1" outlineLevel="1">
      <c r="A1204" s="60">
        <f t="shared" si="143"/>
        <v>187</v>
      </c>
      <c r="B1204" s="51">
        <f t="shared" si="144"/>
        <v>1115.451521118353</v>
      </c>
      <c r="C1204" s="51">
        <f t="shared" si="148"/>
        <v>905.0571040515454</v>
      </c>
      <c r="D1204" s="81" t="str">
        <f t="shared" si="145"/>
        <v>NO VALIDO</v>
      </c>
      <c r="K1204" s="3">
        <v>11220</v>
      </c>
      <c r="L1204" s="84" t="str">
        <f t="shared" si="146"/>
        <v>NO VALIDO</v>
      </c>
      <c r="M1204" s="72">
        <f t="shared" si="149"/>
        <v>1.189778489419514</v>
      </c>
      <c r="N1204" s="72">
        <f t="shared" si="147"/>
        <v>1.189778489419514</v>
      </c>
    </row>
    <row r="1205" spans="1:14" ht="15" hidden="1" outlineLevel="1">
      <c r="A1205" s="60">
        <f t="shared" si="143"/>
        <v>187.5</v>
      </c>
      <c r="B1205" s="51">
        <f t="shared" si="144"/>
        <v>1115.8513388239282</v>
      </c>
      <c r="C1205" s="51">
        <f t="shared" si="148"/>
        <v>906.2468825409649</v>
      </c>
      <c r="D1205" s="81" t="str">
        <f t="shared" si="145"/>
        <v>NO VALIDO</v>
      </c>
      <c r="K1205" s="3">
        <v>11250</v>
      </c>
      <c r="L1205" s="84" t="str">
        <f t="shared" si="146"/>
        <v>NO VALIDO</v>
      </c>
      <c r="M1205" s="72">
        <f t="shared" si="149"/>
        <v>1.185272821546793</v>
      </c>
      <c r="N1205" s="72">
        <f t="shared" si="147"/>
        <v>1.185272821546793</v>
      </c>
    </row>
    <row r="1206" spans="1:14" ht="15" hidden="1" outlineLevel="1">
      <c r="A1206" s="60">
        <f t="shared" si="143"/>
        <v>188</v>
      </c>
      <c r="B1206" s="51">
        <f t="shared" si="144"/>
        <v>1116.2500924758026</v>
      </c>
      <c r="C1206" s="51">
        <f t="shared" si="148"/>
        <v>907.4321553625117</v>
      </c>
      <c r="D1206" s="81" t="str">
        <f t="shared" si="145"/>
        <v>NO VALIDO</v>
      </c>
      <c r="K1206" s="3">
        <v>11280</v>
      </c>
      <c r="L1206" s="84" t="str">
        <f t="shared" si="146"/>
        <v>NO VALIDO</v>
      </c>
      <c r="M1206" s="72">
        <f t="shared" si="149"/>
        <v>1.18078669223203</v>
      </c>
      <c r="N1206" s="72">
        <f t="shared" si="147"/>
        <v>1.18078669223203</v>
      </c>
    </row>
    <row r="1207" spans="1:14" ht="15" hidden="1" outlineLevel="1">
      <c r="A1207" s="60">
        <f t="shared" si="143"/>
        <v>188.5</v>
      </c>
      <c r="B1207" s="51">
        <f t="shared" si="144"/>
        <v>1116.6477877225784</v>
      </c>
      <c r="C1207" s="51">
        <f t="shared" si="148"/>
        <v>908.6129420547437</v>
      </c>
      <c r="D1207" s="81" t="str">
        <f t="shared" si="145"/>
        <v>NO VALIDO</v>
      </c>
      <c r="K1207" s="3">
        <v>11310</v>
      </c>
      <c r="L1207" s="84" t="str">
        <f t="shared" si="146"/>
        <v>NO VALIDO</v>
      </c>
      <c r="M1207" s="72">
        <f t="shared" si="149"/>
        <v>1.1763200245941292</v>
      </c>
      <c r="N1207" s="72">
        <f t="shared" si="147"/>
        <v>1.1763200245941292</v>
      </c>
    </row>
    <row r="1208" spans="1:14" ht="15" hidden="1" outlineLevel="1">
      <c r="A1208" s="60">
        <f t="shared" si="143"/>
        <v>189</v>
      </c>
      <c r="B1208" s="51">
        <f t="shared" si="144"/>
        <v>1117.0444301679995</v>
      </c>
      <c r="C1208" s="51">
        <f t="shared" si="148"/>
        <v>909.7892620793378</v>
      </c>
      <c r="D1208" s="81" t="str">
        <f t="shared" si="145"/>
        <v>NO VALIDO</v>
      </c>
      <c r="K1208" s="3">
        <v>11340</v>
      </c>
      <c r="L1208" s="84" t="str">
        <f t="shared" si="146"/>
        <v>NO VALIDO</v>
      </c>
      <c r="M1208" s="72">
        <f t="shared" si="149"/>
        <v>1.171872741895909</v>
      </c>
      <c r="N1208" s="72">
        <f t="shared" si="147"/>
        <v>1.171872741895909</v>
      </c>
    </row>
    <row r="1209" spans="1:14" ht="15" hidden="1" outlineLevel="1">
      <c r="A1209" s="60">
        <f t="shared" si="143"/>
        <v>189.5</v>
      </c>
      <c r="B1209" s="51">
        <f t="shared" si="144"/>
        <v>1117.440025371422</v>
      </c>
      <c r="C1209" s="51">
        <f t="shared" si="148"/>
        <v>910.9611348212337</v>
      </c>
      <c r="D1209" s="81" t="str">
        <f t="shared" si="145"/>
        <v>NO VALIDO</v>
      </c>
      <c r="K1209" s="3">
        <v>11370</v>
      </c>
      <c r="L1209" s="84" t="str">
        <f t="shared" si="146"/>
        <v>NO VALIDO</v>
      </c>
      <c r="M1209" s="72">
        <f t="shared" si="149"/>
        <v>1.1674447675469903</v>
      </c>
      <c r="N1209" s="72">
        <f t="shared" si="147"/>
        <v>1.1674447675469903</v>
      </c>
    </row>
    <row r="1210" spans="1:14" ht="15" hidden="1" outlineLevel="1">
      <c r="A1210" s="60">
        <f t="shared" si="143"/>
        <v>190</v>
      </c>
      <c r="B1210" s="51">
        <f t="shared" si="144"/>
        <v>1117.8345788482843</v>
      </c>
      <c r="C1210" s="51">
        <f t="shared" si="148"/>
        <v>912.1285795887807</v>
      </c>
      <c r="D1210" s="81" t="str">
        <f t="shared" si="145"/>
        <v>NO VALIDO</v>
      </c>
      <c r="K1210" s="3">
        <v>11400</v>
      </c>
      <c r="L1210" s="84" t="str">
        <f t="shared" si="146"/>
        <v>NO VALIDO</v>
      </c>
      <c r="M1210" s="72">
        <f t="shared" si="149"/>
        <v>1.1630360251057774</v>
      </c>
      <c r="N1210" s="72">
        <f t="shared" si="147"/>
        <v>1.1630360251057774</v>
      </c>
    </row>
    <row r="1211" spans="1:14" ht="15" hidden="1" outlineLevel="1">
      <c r="A1211" s="60">
        <f t="shared" si="143"/>
        <v>190.5</v>
      </c>
      <c r="B1211" s="51">
        <f t="shared" si="144"/>
        <v>1118.2280960705675</v>
      </c>
      <c r="C1211" s="51">
        <f t="shared" si="148"/>
        <v>913.2916156138864</v>
      </c>
      <c r="D1211" s="81" t="str">
        <f t="shared" si="145"/>
        <v>NO VALIDO</v>
      </c>
      <c r="K1211" s="3">
        <v>11430</v>
      </c>
      <c r="L1211" s="84" t="str">
        <f t="shared" si="146"/>
        <v>NO VALIDO</v>
      </c>
      <c r="M1211" s="72">
        <f t="shared" si="149"/>
        <v>1.1586464382820585</v>
      </c>
      <c r="N1211" s="72">
        <f t="shared" si="147"/>
        <v>1.1586464382820585</v>
      </c>
    </row>
    <row r="1212" spans="1:14" ht="15" hidden="1" outlineLevel="1">
      <c r="A1212" s="60">
        <f t="shared" si="143"/>
        <v>191</v>
      </c>
      <c r="B1212" s="51">
        <f t="shared" si="144"/>
        <v>1118.6205824672504</v>
      </c>
      <c r="C1212" s="51">
        <f t="shared" si="148"/>
        <v>914.4502620521685</v>
      </c>
      <c r="D1212" s="81" t="str">
        <f t="shared" si="145"/>
        <v>NO VALIDO</v>
      </c>
      <c r="K1212" s="3">
        <v>11460</v>
      </c>
      <c r="L1212" s="84" t="str">
        <f t="shared" si="146"/>
        <v>NO VALIDO</v>
      </c>
      <c r="M1212" s="72">
        <f t="shared" si="149"/>
        <v>1.1542759309393331</v>
      </c>
      <c r="N1212" s="72">
        <f t="shared" si="147"/>
        <v>1.1542759309393331</v>
      </c>
    </row>
    <row r="1213" spans="1:14" ht="15" hidden="1" outlineLevel="1">
      <c r="A1213" s="60">
        <f t="shared" si="143"/>
        <v>191.5</v>
      </c>
      <c r="B1213" s="51">
        <f t="shared" si="144"/>
        <v>1119.0120434247594</v>
      </c>
      <c r="C1213" s="51">
        <f t="shared" si="148"/>
        <v>915.6045379831078</v>
      </c>
      <c r="D1213" s="81" t="str">
        <f t="shared" si="145"/>
        <v>NO VALIDO</v>
      </c>
      <c r="K1213" s="3">
        <v>11490</v>
      </c>
      <c r="L1213" s="84" t="str">
        <f t="shared" si="146"/>
        <v>NO VALIDO</v>
      </c>
      <c r="M1213" s="72">
        <f t="shared" si="149"/>
        <v>1.1499244270969202</v>
      </c>
      <c r="N1213" s="72">
        <f t="shared" si="147"/>
        <v>1.1499244270969202</v>
      </c>
    </row>
    <row r="1214" spans="1:14" ht="15" hidden="1" outlineLevel="1">
      <c r="A1214" s="60">
        <f aca="true" t="shared" si="150" ref="A1214:A1277">K1214/60</f>
        <v>192</v>
      </c>
      <c r="B1214" s="51">
        <f aca="true" t="shared" si="151" ref="B1214:B1277">20+345*(LOG(8*A1214+1))</f>
        <v>1119.402484287412</v>
      </c>
      <c r="C1214" s="51">
        <f t="shared" si="148"/>
        <v>916.7544624102047</v>
      </c>
      <c r="D1214" s="81" t="str">
        <f aca="true" t="shared" si="152" ref="D1214:D1277">IF(C1214&lt;$E$38,"VALIDO","NO VALIDO")</f>
        <v>NO VALIDO</v>
      </c>
      <c r="K1214" s="3">
        <v>11520</v>
      </c>
      <c r="L1214" s="84" t="str">
        <f aca="true" t="shared" si="153" ref="L1214:L1277">IF(C1214&lt;$E$38,C1214,"NO VALIDO")</f>
        <v>NO VALIDO</v>
      </c>
      <c r="M1214" s="72">
        <f t="shared" si="149"/>
        <v>1.1455918509322338</v>
      </c>
      <c r="N1214" s="72">
        <f aca="true" t="shared" si="154" ref="N1214:N1277">IF(M1214&gt;0,M1214,0)</f>
        <v>1.1455918509322338</v>
      </c>
    </row>
    <row r="1215" spans="1:14" ht="15" hidden="1" outlineLevel="1">
      <c r="A1215" s="60">
        <f t="shared" si="150"/>
        <v>192.5</v>
      </c>
      <c r="B1215" s="51">
        <f t="shared" si="151"/>
        <v>1119.7919103578547</v>
      </c>
      <c r="C1215" s="51">
        <f aca="true" t="shared" si="155" ref="C1215:C1278">C1214+N1214</f>
        <v>917.9000542611369</v>
      </c>
      <c r="D1215" s="81" t="str">
        <f t="shared" si="152"/>
        <v>NO VALIDO</v>
      </c>
      <c r="K1215" s="3">
        <v>11550</v>
      </c>
      <c r="L1215" s="84" t="str">
        <f t="shared" si="153"/>
        <v>NO VALIDO</v>
      </c>
      <c r="M1215" s="72">
        <f aca="true" t="shared" si="156" ref="M1215:M1278">(($B$824*$C$821*(B1215-C1215)*30)/$B$825)-($B$826*(B1215-B1214))</f>
        <v>1.1412781267829153</v>
      </c>
      <c r="N1215" s="72">
        <f t="shared" si="154"/>
        <v>1.1412781267829153</v>
      </c>
    </row>
    <row r="1216" spans="1:14" ht="15" hidden="1" outlineLevel="1">
      <c r="A1216" s="60">
        <f t="shared" si="150"/>
        <v>193</v>
      </c>
      <c r="B1216" s="51">
        <f t="shared" si="151"/>
        <v>1120.1803268974943</v>
      </c>
      <c r="C1216" s="51">
        <f t="shared" si="155"/>
        <v>919.0413323879199</v>
      </c>
      <c r="D1216" s="81" t="str">
        <f t="shared" si="152"/>
        <v>NO VALIDO</v>
      </c>
      <c r="K1216" s="3">
        <v>11580</v>
      </c>
      <c r="L1216" s="84" t="str">
        <f t="shared" si="153"/>
        <v>NO VALIDO</v>
      </c>
      <c r="M1216" s="72">
        <f t="shared" si="156"/>
        <v>1.1369831791489153</v>
      </c>
      <c r="N1216" s="72">
        <f t="shared" si="154"/>
        <v>1.1369831791489153</v>
      </c>
    </row>
    <row r="1217" spans="1:14" ht="15" hidden="1" outlineLevel="1">
      <c r="A1217" s="60">
        <f t="shared" si="150"/>
        <v>193.5</v>
      </c>
      <c r="B1217" s="51">
        <f t="shared" si="151"/>
        <v>1120.567739126926</v>
      </c>
      <c r="C1217" s="51">
        <f t="shared" si="155"/>
        <v>920.1783155670688</v>
      </c>
      <c r="D1217" s="81" t="str">
        <f t="shared" si="152"/>
        <v>NO VALIDO</v>
      </c>
      <c r="K1217" s="3">
        <v>11610</v>
      </c>
      <c r="L1217" s="84" t="str">
        <f t="shared" si="153"/>
        <v>NO VALIDO</v>
      </c>
      <c r="M1217" s="72">
        <f t="shared" si="156"/>
        <v>1.1327069326944594</v>
      </c>
      <c r="N1217" s="72">
        <f t="shared" si="154"/>
        <v>1.1327069326944594</v>
      </c>
    </row>
    <row r="1218" spans="1:14" ht="15" hidden="1" outlineLevel="1">
      <c r="A1218" s="60">
        <f t="shared" si="150"/>
        <v>194</v>
      </c>
      <c r="B1218" s="51">
        <f t="shared" si="151"/>
        <v>1120.9541522263528</v>
      </c>
      <c r="C1218" s="51">
        <f t="shared" si="155"/>
        <v>921.3110224997632</v>
      </c>
      <c r="D1218" s="81" t="str">
        <f t="shared" si="152"/>
        <v>NO VALIDO</v>
      </c>
      <c r="K1218" s="3">
        <v>11640</v>
      </c>
      <c r="L1218" s="84" t="str">
        <f t="shared" si="153"/>
        <v>NO VALIDO</v>
      </c>
      <c r="M1218" s="72">
        <f t="shared" si="156"/>
        <v>1.1284493122501809</v>
      </c>
      <c r="N1218" s="72">
        <f t="shared" si="154"/>
        <v>1.1284493122501809</v>
      </c>
    </row>
    <row r="1219" spans="1:14" ht="15" hidden="1" outlineLevel="1">
      <c r="A1219" s="60">
        <f t="shared" si="150"/>
        <v>194.5</v>
      </c>
      <c r="B1219" s="51">
        <f t="shared" si="151"/>
        <v>1121.3395713360014</v>
      </c>
      <c r="C1219" s="51">
        <f t="shared" si="155"/>
        <v>922.4394718120134</v>
      </c>
      <c r="D1219" s="81" t="str">
        <f t="shared" si="152"/>
        <v>NO VALIDO</v>
      </c>
      <c r="K1219" s="3">
        <v>11670</v>
      </c>
      <c r="L1219" s="84" t="str">
        <f t="shared" si="153"/>
        <v>NO VALIDO</v>
      </c>
      <c r="M1219" s="72">
        <f t="shared" si="156"/>
        <v>1.1242102428149499</v>
      </c>
      <c r="N1219" s="72">
        <f t="shared" si="154"/>
        <v>1.1242102428149499</v>
      </c>
    </row>
    <row r="1220" spans="1:14" ht="15" hidden="1" outlineLevel="1">
      <c r="A1220" s="60">
        <f t="shared" si="150"/>
        <v>195</v>
      </c>
      <c r="B1220" s="51">
        <f t="shared" si="151"/>
        <v>1121.7240015565342</v>
      </c>
      <c r="C1220" s="51">
        <f t="shared" si="155"/>
        <v>923.5636820548283</v>
      </c>
      <c r="D1220" s="81" t="str">
        <f t="shared" si="152"/>
        <v>NO VALIDO</v>
      </c>
      <c r="K1220" s="3">
        <v>11700</v>
      </c>
      <c r="L1220" s="84" t="str">
        <f t="shared" si="153"/>
        <v>NO VALIDO</v>
      </c>
      <c r="M1220" s="72">
        <f t="shared" si="156"/>
        <v>1.1199896495576172</v>
      </c>
      <c r="N1220" s="72">
        <f t="shared" si="154"/>
        <v>1.1199896495576172</v>
      </c>
    </row>
    <row r="1221" spans="1:14" ht="15" hidden="1" outlineLevel="1">
      <c r="A1221" s="60">
        <f t="shared" si="150"/>
        <v>195.5</v>
      </c>
      <c r="B1221" s="51">
        <f t="shared" si="151"/>
        <v>1122.1074479494512</v>
      </c>
      <c r="C1221" s="51">
        <f t="shared" si="155"/>
        <v>924.6836717043859</v>
      </c>
      <c r="D1221" s="81" t="str">
        <f t="shared" si="152"/>
        <v>NO VALIDO</v>
      </c>
      <c r="K1221" s="3">
        <v>11730</v>
      </c>
      <c r="L1221" s="84" t="str">
        <f t="shared" si="153"/>
        <v>NO VALIDO</v>
      </c>
      <c r="M1221" s="72">
        <f t="shared" si="156"/>
        <v>1.1157874578192286</v>
      </c>
      <c r="N1221" s="72">
        <f t="shared" si="154"/>
        <v>1.1157874578192286</v>
      </c>
    </row>
    <row r="1222" spans="1:14" ht="15" hidden="1" outlineLevel="1">
      <c r="A1222" s="60">
        <f t="shared" si="150"/>
        <v>196</v>
      </c>
      <c r="B1222" s="51">
        <f t="shared" si="151"/>
        <v>1122.4899155374933</v>
      </c>
      <c r="C1222" s="51">
        <f t="shared" si="155"/>
        <v>925.7994591622052</v>
      </c>
      <c r="D1222" s="81" t="str">
        <f t="shared" si="152"/>
        <v>NO VALIDO</v>
      </c>
      <c r="K1222" s="3">
        <v>11760</v>
      </c>
      <c r="L1222" s="84" t="str">
        <f t="shared" si="153"/>
        <v>NO VALIDO</v>
      </c>
      <c r="M1222" s="72">
        <f t="shared" si="156"/>
        <v>1.111603593114308</v>
      </c>
      <c r="N1222" s="72">
        <f t="shared" si="154"/>
        <v>1.111603593114308</v>
      </c>
    </row>
    <row r="1223" spans="1:14" ht="15" hidden="1" outlineLevel="1">
      <c r="A1223" s="60">
        <f t="shared" si="150"/>
        <v>196.5</v>
      </c>
      <c r="B1223" s="51">
        <f t="shared" si="151"/>
        <v>1122.871409305034</v>
      </c>
      <c r="C1223" s="51">
        <f t="shared" si="155"/>
        <v>926.9110627553194</v>
      </c>
      <c r="D1223" s="81" t="str">
        <f t="shared" si="152"/>
        <v>NO VALIDO</v>
      </c>
      <c r="K1223" s="3">
        <v>11790</v>
      </c>
      <c r="L1223" s="84" t="str">
        <f t="shared" si="153"/>
        <v>NO VALIDO</v>
      </c>
      <c r="M1223" s="72">
        <f t="shared" si="156"/>
        <v>1.1074379811331143</v>
      </c>
      <c r="N1223" s="72">
        <f t="shared" si="154"/>
        <v>1.1074379811331143</v>
      </c>
    </row>
    <row r="1224" spans="1:14" ht="15" hidden="1" outlineLevel="1">
      <c r="A1224" s="60">
        <f t="shared" si="150"/>
        <v>197</v>
      </c>
      <c r="B1224" s="51">
        <f t="shared" si="151"/>
        <v>1123.2519341984716</v>
      </c>
      <c r="C1224" s="51">
        <f t="shared" si="155"/>
        <v>928.0185007364526</v>
      </c>
      <c r="D1224" s="81" t="str">
        <f t="shared" si="152"/>
        <v>NO VALIDO</v>
      </c>
      <c r="K1224" s="3">
        <v>11820</v>
      </c>
      <c r="L1224" s="84" t="str">
        <f t="shared" si="153"/>
        <v>NO VALIDO</v>
      </c>
      <c r="M1224" s="72">
        <f t="shared" si="156"/>
        <v>1.1032905477428208</v>
      </c>
      <c r="N1224" s="72">
        <f t="shared" si="154"/>
        <v>1.1032905477428208</v>
      </c>
    </row>
    <row r="1225" spans="1:14" ht="15" hidden="1" outlineLevel="1">
      <c r="A1225" s="60">
        <f t="shared" si="150"/>
        <v>197.5</v>
      </c>
      <c r="B1225" s="51">
        <f t="shared" si="151"/>
        <v>1123.631495126612</v>
      </c>
      <c r="C1225" s="51">
        <f t="shared" si="155"/>
        <v>929.1217912841954</v>
      </c>
      <c r="D1225" s="81" t="str">
        <f t="shared" si="152"/>
        <v>NO VALIDO</v>
      </c>
      <c r="K1225" s="3">
        <v>11850</v>
      </c>
      <c r="L1225" s="84" t="str">
        <f t="shared" si="153"/>
        <v>NO VALIDO</v>
      </c>
      <c r="M1225" s="72">
        <f t="shared" si="156"/>
        <v>1.099161218989674</v>
      </c>
      <c r="N1225" s="72">
        <f t="shared" si="154"/>
        <v>1.099161218989674</v>
      </c>
    </row>
    <row r="1226" spans="1:14" ht="15" hidden="1" outlineLevel="1">
      <c r="A1226" s="60">
        <f t="shared" si="150"/>
        <v>198</v>
      </c>
      <c r="B1226" s="51">
        <f t="shared" si="151"/>
        <v>1124.0100969610507</v>
      </c>
      <c r="C1226" s="51">
        <f t="shared" si="155"/>
        <v>930.2209525031851</v>
      </c>
      <c r="D1226" s="81" t="str">
        <f t="shared" si="152"/>
        <v>NO VALIDO</v>
      </c>
      <c r="K1226" s="3">
        <v>11880</v>
      </c>
      <c r="L1226" s="84" t="str">
        <f t="shared" si="153"/>
        <v>NO VALIDO</v>
      </c>
      <c r="M1226" s="72">
        <f t="shared" si="156"/>
        <v>1.0950499211000428</v>
      </c>
      <c r="N1226" s="72">
        <f t="shared" si="154"/>
        <v>1.0950499211000428</v>
      </c>
    </row>
    <row r="1227" spans="1:14" ht="15" hidden="1" outlineLevel="1">
      <c r="A1227" s="60">
        <f t="shared" si="150"/>
        <v>198.5</v>
      </c>
      <c r="B1227" s="51">
        <f t="shared" si="151"/>
        <v>1124.3877445365458</v>
      </c>
      <c r="C1227" s="51">
        <f t="shared" si="155"/>
        <v>931.3160024242852</v>
      </c>
      <c r="D1227" s="81" t="str">
        <f t="shared" si="152"/>
        <v>NO VALIDO</v>
      </c>
      <c r="K1227" s="3">
        <v>11910</v>
      </c>
      <c r="L1227" s="84" t="str">
        <f t="shared" si="153"/>
        <v>NO VALIDO</v>
      </c>
      <c r="M1227" s="72">
        <f t="shared" si="156"/>
        <v>1.090956580482558</v>
      </c>
      <c r="N1227" s="72">
        <f t="shared" si="154"/>
        <v>1.090956580482558</v>
      </c>
    </row>
    <row r="1228" spans="1:14" ht="15" hidden="1" outlineLevel="1">
      <c r="A1228" s="60">
        <f t="shared" si="150"/>
        <v>199</v>
      </c>
      <c r="B1228" s="51">
        <f t="shared" si="151"/>
        <v>1124.7644426513905</v>
      </c>
      <c r="C1228" s="51">
        <f t="shared" si="155"/>
        <v>932.4069590047678</v>
      </c>
      <c r="D1228" s="81" t="str">
        <f t="shared" si="152"/>
        <v>NO VALIDO</v>
      </c>
      <c r="K1228" s="3">
        <v>11940</v>
      </c>
      <c r="L1228" s="84" t="str">
        <f t="shared" si="153"/>
        <v>NO VALIDO</v>
      </c>
      <c r="M1228" s="72">
        <f t="shared" si="156"/>
        <v>1.0868811237290827</v>
      </c>
      <c r="N1228" s="72">
        <f t="shared" si="154"/>
        <v>1.0868811237290827</v>
      </c>
    </row>
    <row r="1229" spans="1:14" ht="15" hidden="1" outlineLevel="1">
      <c r="A1229" s="60">
        <f t="shared" si="150"/>
        <v>199.5</v>
      </c>
      <c r="B1229" s="51">
        <f t="shared" si="151"/>
        <v>1125.1401960677767</v>
      </c>
      <c r="C1229" s="51">
        <f t="shared" si="155"/>
        <v>933.4938401284969</v>
      </c>
      <c r="D1229" s="81" t="str">
        <f t="shared" si="152"/>
        <v>NO VALIDO</v>
      </c>
      <c r="K1229" s="3">
        <v>11970</v>
      </c>
      <c r="L1229" s="84" t="str">
        <f t="shared" si="153"/>
        <v>NO VALIDO</v>
      </c>
      <c r="M1229" s="72">
        <f t="shared" si="156"/>
        <v>1.0828234776166479</v>
      </c>
      <c r="N1229" s="72">
        <f t="shared" si="154"/>
        <v>1.0828234776166479</v>
      </c>
    </row>
    <row r="1230" spans="1:14" ht="15" hidden="1" outlineLevel="1">
      <c r="A1230" s="60">
        <f t="shared" si="150"/>
        <v>200</v>
      </c>
      <c r="B1230" s="51">
        <f t="shared" si="151"/>
        <v>1125.5150095121585</v>
      </c>
      <c r="C1230" s="51">
        <f t="shared" si="155"/>
        <v>934.5766636061136</v>
      </c>
      <c r="D1230" s="81" t="str">
        <f t="shared" si="152"/>
        <v>NO VALIDO</v>
      </c>
      <c r="K1230" s="3">
        <v>12000</v>
      </c>
      <c r="L1230" s="84" t="str">
        <f t="shared" si="153"/>
        <v>NO VALIDO</v>
      </c>
      <c r="M1230" s="72">
        <f t="shared" si="156"/>
        <v>1.0787835691085057</v>
      </c>
      <c r="N1230" s="72">
        <f t="shared" si="154"/>
        <v>1.0787835691085057</v>
      </c>
    </row>
    <row r="1231" spans="1:14" ht="15" hidden="1" outlineLevel="1">
      <c r="A1231" s="60">
        <f t="shared" si="150"/>
        <v>200.5</v>
      </c>
      <c r="B1231" s="51">
        <f t="shared" si="151"/>
        <v>1125.8888876756075</v>
      </c>
      <c r="C1231" s="51">
        <f t="shared" si="155"/>
        <v>935.6554471752221</v>
      </c>
      <c r="D1231" s="81" t="str">
        <f t="shared" si="152"/>
        <v>NO VALIDO</v>
      </c>
      <c r="K1231" s="3">
        <v>12030</v>
      </c>
      <c r="L1231" s="84" t="str">
        <f t="shared" si="153"/>
        <v>NO VALIDO</v>
      </c>
      <c r="M1231" s="72">
        <f t="shared" si="156"/>
        <v>1.074761325355741</v>
      </c>
      <c r="N1231" s="72">
        <f t="shared" si="154"/>
        <v>1.074761325355741</v>
      </c>
    </row>
    <row r="1232" spans="1:14" ht="15" hidden="1" outlineLevel="1">
      <c r="A1232" s="60">
        <f t="shared" si="150"/>
        <v>201</v>
      </c>
      <c r="B1232" s="51">
        <f t="shared" si="151"/>
        <v>1126.2618352141653</v>
      </c>
      <c r="C1232" s="51">
        <f t="shared" si="155"/>
        <v>936.7302085005779</v>
      </c>
      <c r="D1232" s="81" t="str">
        <f t="shared" si="152"/>
        <v>NO VALIDO</v>
      </c>
      <c r="K1232" s="3">
        <v>12060</v>
      </c>
      <c r="L1232" s="84" t="str">
        <f t="shared" si="153"/>
        <v>NO VALIDO</v>
      </c>
      <c r="M1232" s="72">
        <f t="shared" si="156"/>
        <v>1.07075667369861</v>
      </c>
      <c r="N1232" s="72">
        <f t="shared" si="154"/>
        <v>1.07075667369861</v>
      </c>
    </row>
    <row r="1233" spans="1:14" ht="15" hidden="1" outlineLevel="1">
      <c r="A1233" s="60">
        <f t="shared" si="150"/>
        <v>201.5</v>
      </c>
      <c r="B1233" s="51">
        <f t="shared" si="151"/>
        <v>1126.6338567491916</v>
      </c>
      <c r="C1233" s="51">
        <f t="shared" si="155"/>
        <v>937.8009651742765</v>
      </c>
      <c r="D1233" s="81" t="str">
        <f t="shared" si="152"/>
        <v>NO VALIDO</v>
      </c>
      <c r="K1233" s="3">
        <v>12090</v>
      </c>
      <c r="L1233" s="84" t="str">
        <f t="shared" si="153"/>
        <v>NO VALIDO</v>
      </c>
      <c r="M1233" s="72">
        <f t="shared" si="156"/>
        <v>1.0667695416677474</v>
      </c>
      <c r="N1233" s="72">
        <f t="shared" si="154"/>
        <v>1.0667695416677474</v>
      </c>
    </row>
    <row r="1234" spans="1:14" ht="15" hidden="1" outlineLevel="1">
      <c r="A1234" s="60">
        <f t="shared" si="150"/>
        <v>202</v>
      </c>
      <c r="B1234" s="51">
        <f t="shared" si="151"/>
        <v>1127.0049568677084</v>
      </c>
      <c r="C1234" s="51">
        <f t="shared" si="155"/>
        <v>938.8677347159443</v>
      </c>
      <c r="D1234" s="81" t="str">
        <f t="shared" si="152"/>
        <v>NO VALIDO</v>
      </c>
      <c r="K1234" s="3">
        <v>12120</v>
      </c>
      <c r="L1234" s="84" t="str">
        <f t="shared" si="153"/>
        <v>NO VALIDO</v>
      </c>
      <c r="M1234" s="72">
        <f t="shared" si="156"/>
        <v>1.0627998569854618</v>
      </c>
      <c r="N1234" s="72">
        <f t="shared" si="154"/>
        <v>1.0627998569854618</v>
      </c>
    </row>
    <row r="1235" spans="1:14" ht="15" hidden="1" outlineLevel="1">
      <c r="A1235" s="60">
        <f t="shared" si="150"/>
        <v>202.5</v>
      </c>
      <c r="B1235" s="51">
        <f t="shared" si="151"/>
        <v>1127.3751401227378</v>
      </c>
      <c r="C1235" s="51">
        <f t="shared" si="155"/>
        <v>939.9305345729297</v>
      </c>
      <c r="D1235" s="81" t="str">
        <f t="shared" si="152"/>
        <v>NO VALIDO</v>
      </c>
      <c r="K1235" s="3">
        <v>12150</v>
      </c>
      <c r="L1235" s="84" t="str">
        <f t="shared" si="153"/>
        <v>NO VALIDO</v>
      </c>
      <c r="M1235" s="72">
        <f t="shared" si="156"/>
        <v>1.0588475475671313</v>
      </c>
      <c r="N1235" s="72">
        <f t="shared" si="154"/>
        <v>1.0588475475671313</v>
      </c>
    </row>
    <row r="1236" spans="1:14" ht="15" hidden="1" outlineLevel="1">
      <c r="A1236" s="60">
        <f t="shared" si="150"/>
        <v>203</v>
      </c>
      <c r="B1236" s="51">
        <f t="shared" si="151"/>
        <v>1127.7444110336382</v>
      </c>
      <c r="C1236" s="51">
        <f t="shared" si="155"/>
        <v>940.9893821204968</v>
      </c>
      <c r="D1236" s="81" t="str">
        <f t="shared" si="152"/>
        <v>NO VALIDO</v>
      </c>
      <c r="K1236" s="3">
        <v>12180</v>
      </c>
      <c r="L1236" s="84" t="str">
        <f t="shared" si="153"/>
        <v>NO VALIDO</v>
      </c>
      <c r="M1236" s="72">
        <f t="shared" si="156"/>
        <v>1.054912541522176</v>
      </c>
      <c r="N1236" s="72">
        <f t="shared" si="154"/>
        <v>1.054912541522176</v>
      </c>
    </row>
    <row r="1237" spans="1:14" ht="15" hidden="1" outlineLevel="1">
      <c r="A1237" s="60">
        <f t="shared" si="150"/>
        <v>203.5</v>
      </c>
      <c r="B1237" s="51">
        <f t="shared" si="151"/>
        <v>1128.1127740864358</v>
      </c>
      <c r="C1237" s="51">
        <f t="shared" si="155"/>
        <v>942.044294662019</v>
      </c>
      <c r="D1237" s="81" t="str">
        <f t="shared" si="152"/>
        <v>NO VALIDO</v>
      </c>
      <c r="K1237" s="3">
        <v>12210</v>
      </c>
      <c r="L1237" s="84" t="str">
        <f t="shared" si="153"/>
        <v>NO VALIDO</v>
      </c>
      <c r="M1237" s="72">
        <f t="shared" si="156"/>
        <v>1.050994767155319</v>
      </c>
      <c r="N1237" s="72">
        <f t="shared" si="154"/>
        <v>1.050994767155319</v>
      </c>
    </row>
    <row r="1238" spans="1:14" ht="15" hidden="1" outlineLevel="1">
      <c r="A1238" s="60">
        <f t="shared" si="150"/>
        <v>204</v>
      </c>
      <c r="B1238" s="51">
        <f t="shared" si="151"/>
        <v>1128.4802337341505</v>
      </c>
      <c r="C1238" s="51">
        <f t="shared" si="155"/>
        <v>943.0952894291743</v>
      </c>
      <c r="D1238" s="81" t="str">
        <f t="shared" si="152"/>
        <v>NO VALIDO</v>
      </c>
      <c r="K1238" s="3">
        <v>12240</v>
      </c>
      <c r="L1238" s="84" t="str">
        <f t="shared" si="153"/>
        <v>NO VALIDO</v>
      </c>
      <c r="M1238" s="72">
        <f t="shared" si="156"/>
        <v>1.0470941529677513</v>
      </c>
      <c r="N1238" s="72">
        <f t="shared" si="154"/>
        <v>1.0470941529677513</v>
      </c>
    </row>
    <row r="1239" spans="1:14" ht="15" hidden="1" outlineLevel="1">
      <c r="A1239" s="60">
        <f t="shared" si="150"/>
        <v>204.5</v>
      </c>
      <c r="B1239" s="51">
        <f t="shared" si="151"/>
        <v>1128.8467943971198</v>
      </c>
      <c r="C1239" s="51">
        <f t="shared" si="155"/>
        <v>944.142383582142</v>
      </c>
      <c r="D1239" s="81" t="str">
        <f t="shared" si="152"/>
        <v>NO VALIDO</v>
      </c>
      <c r="K1239" s="3">
        <v>12270</v>
      </c>
      <c r="L1239" s="84" t="str">
        <f t="shared" si="153"/>
        <v>NO VALIDO</v>
      </c>
      <c r="M1239" s="72">
        <f t="shared" si="156"/>
        <v>1.0432106276581337</v>
      </c>
      <c r="N1239" s="72">
        <f t="shared" si="154"/>
        <v>1.0432106276581337</v>
      </c>
    </row>
    <row r="1240" spans="1:14" ht="15" hidden="1" outlineLevel="1">
      <c r="A1240" s="60">
        <f t="shared" si="150"/>
        <v>205</v>
      </c>
      <c r="B1240" s="51">
        <f t="shared" si="151"/>
        <v>1129.212460463317</v>
      </c>
      <c r="C1240" s="51">
        <f t="shared" si="155"/>
        <v>945.1855942098001</v>
      </c>
      <c r="D1240" s="81" t="str">
        <f t="shared" si="152"/>
        <v>NO VALIDO</v>
      </c>
      <c r="K1240" s="3">
        <v>12300</v>
      </c>
      <c r="L1240" s="84" t="str">
        <f t="shared" si="153"/>
        <v>NO VALIDO</v>
      </c>
      <c r="M1240" s="72">
        <f t="shared" si="156"/>
        <v>1.03934412012376</v>
      </c>
      <c r="N1240" s="72">
        <f t="shared" si="154"/>
        <v>1.03934412012376</v>
      </c>
    </row>
    <row r="1241" spans="1:14" ht="15" hidden="1" outlineLevel="1">
      <c r="A1241" s="60">
        <f t="shared" si="150"/>
        <v>205.5</v>
      </c>
      <c r="B1241" s="51">
        <f t="shared" si="151"/>
        <v>1129.5772362886676</v>
      </c>
      <c r="C1241" s="51">
        <f t="shared" si="155"/>
        <v>946.2249383299239</v>
      </c>
      <c r="D1241" s="81" t="str">
        <f t="shared" si="152"/>
        <v>NO VALIDO</v>
      </c>
      <c r="K1241" s="3">
        <v>12330</v>
      </c>
      <c r="L1241" s="84" t="str">
        <f t="shared" si="153"/>
        <v>NO VALIDO</v>
      </c>
      <c r="M1241" s="72">
        <f t="shared" si="156"/>
        <v>1.0354945594614442</v>
      </c>
      <c r="N1241" s="72">
        <f t="shared" si="154"/>
        <v>1.0354945594614442</v>
      </c>
    </row>
    <row r="1242" spans="1:14" ht="15" hidden="1" outlineLevel="1">
      <c r="A1242" s="60">
        <f t="shared" si="150"/>
        <v>206</v>
      </c>
      <c r="B1242" s="51">
        <f t="shared" si="151"/>
        <v>1129.941126197359</v>
      </c>
      <c r="C1242" s="51">
        <f t="shared" si="155"/>
        <v>947.2604328893854</v>
      </c>
      <c r="D1242" s="81" t="str">
        <f t="shared" si="152"/>
        <v>NO VALIDO</v>
      </c>
      <c r="K1242" s="3">
        <v>12360</v>
      </c>
      <c r="L1242" s="84" t="str">
        <f t="shared" si="153"/>
        <v>NO VALIDO</v>
      </c>
      <c r="M1242" s="72">
        <f t="shared" si="156"/>
        <v>1.031661874968667</v>
      </c>
      <c r="N1242" s="72">
        <f t="shared" si="154"/>
        <v>1.031661874968667</v>
      </c>
    </row>
    <row r="1243" spans="1:14" ht="15" hidden="1" outlineLevel="1">
      <c r="A1243" s="60">
        <f t="shared" si="150"/>
        <v>206.5</v>
      </c>
      <c r="B1243" s="51">
        <f t="shared" si="151"/>
        <v>1130.3041344821495</v>
      </c>
      <c r="C1243" s="51">
        <f t="shared" si="155"/>
        <v>948.292094764354</v>
      </c>
      <c r="D1243" s="81" t="str">
        <f t="shared" si="152"/>
        <v>NO VALIDO</v>
      </c>
      <c r="K1243" s="3">
        <v>12390</v>
      </c>
      <c r="L1243" s="84" t="str">
        <f t="shared" si="153"/>
        <v>NO VALIDO</v>
      </c>
      <c r="M1243" s="72">
        <f t="shared" si="156"/>
        <v>1.0278459961443633</v>
      </c>
      <c r="N1243" s="72">
        <f t="shared" si="154"/>
        <v>1.0278459961443633</v>
      </c>
    </row>
    <row r="1244" spans="1:14" ht="15" hidden="1" outlineLevel="1">
      <c r="A1244" s="60">
        <f t="shared" si="150"/>
        <v>207</v>
      </c>
      <c r="B1244" s="51">
        <f t="shared" si="151"/>
        <v>1130.6662654046713</v>
      </c>
      <c r="C1244" s="51">
        <f t="shared" si="155"/>
        <v>949.3199407604984</v>
      </c>
      <c r="D1244" s="81" t="str">
        <f t="shared" si="152"/>
        <v>NO VALIDO</v>
      </c>
      <c r="K1244" s="3">
        <v>12420</v>
      </c>
      <c r="L1244" s="84" t="str">
        <f t="shared" si="153"/>
        <v>NO VALIDO</v>
      </c>
      <c r="M1244" s="72">
        <f t="shared" si="156"/>
        <v>1.0240468526900157</v>
      </c>
      <c r="N1244" s="72">
        <f t="shared" si="154"/>
        <v>1.0240468526900157</v>
      </c>
    </row>
    <row r="1245" spans="1:14" ht="15" hidden="1" outlineLevel="1">
      <c r="A1245" s="60">
        <f t="shared" si="150"/>
        <v>207.5</v>
      </c>
      <c r="B1245" s="51">
        <f t="shared" si="151"/>
        <v>1131.0275231957312</v>
      </c>
      <c r="C1245" s="51">
        <f t="shared" si="155"/>
        <v>950.3439876131885</v>
      </c>
      <c r="D1245" s="81" t="str">
        <f t="shared" si="152"/>
        <v>NO VALIDO</v>
      </c>
      <c r="K1245" s="3">
        <v>12450</v>
      </c>
      <c r="L1245" s="84" t="str">
        <f t="shared" si="153"/>
        <v>NO VALIDO</v>
      </c>
      <c r="M1245" s="72">
        <f t="shared" si="156"/>
        <v>1.0202643745103896</v>
      </c>
      <c r="N1245" s="72">
        <f t="shared" si="154"/>
        <v>1.0202643745103896</v>
      </c>
    </row>
    <row r="1246" spans="1:14" ht="15" hidden="1" outlineLevel="1">
      <c r="A1246" s="60">
        <f t="shared" si="150"/>
        <v>208</v>
      </c>
      <c r="B1246" s="51">
        <f t="shared" si="151"/>
        <v>1131.3879120556069</v>
      </c>
      <c r="C1246" s="51">
        <f t="shared" si="155"/>
        <v>951.3642519876988</v>
      </c>
      <c r="D1246" s="81" t="str">
        <f t="shared" si="152"/>
        <v>NO VALIDO</v>
      </c>
      <c r="K1246" s="3">
        <v>12480</v>
      </c>
      <c r="L1246" s="84" t="str">
        <f t="shared" si="153"/>
        <v>NO VALIDO</v>
      </c>
      <c r="M1246" s="72">
        <f t="shared" si="156"/>
        <v>1.0164984917144952</v>
      </c>
      <c r="N1246" s="72">
        <f t="shared" si="154"/>
        <v>1.0164984917144952</v>
      </c>
    </row>
    <row r="1247" spans="1:14" ht="15" hidden="1" outlineLevel="1">
      <c r="A1247" s="60">
        <f t="shared" si="150"/>
        <v>208.5</v>
      </c>
      <c r="B1247" s="51">
        <f t="shared" si="151"/>
        <v>1131.7474361543402</v>
      </c>
      <c r="C1247" s="51">
        <f t="shared" si="155"/>
        <v>952.3807504794133</v>
      </c>
      <c r="D1247" s="81" t="str">
        <f t="shared" si="152"/>
        <v>NO VALIDO</v>
      </c>
      <c r="K1247" s="3">
        <v>12510</v>
      </c>
      <c r="L1247" s="84" t="str">
        <f t="shared" si="153"/>
        <v>NO VALIDO</v>
      </c>
      <c r="M1247" s="72">
        <f t="shared" si="156"/>
        <v>1.0127491346163837</v>
      </c>
      <c r="N1247" s="72">
        <f t="shared" si="154"/>
        <v>1.0127491346163837</v>
      </c>
    </row>
    <row r="1248" spans="1:14" ht="15" hidden="1" outlineLevel="1">
      <c r="A1248" s="60">
        <f t="shared" si="150"/>
        <v>209</v>
      </c>
      <c r="B1248" s="51">
        <f t="shared" si="151"/>
        <v>1132.1060996320261</v>
      </c>
      <c r="C1248" s="51">
        <f t="shared" si="155"/>
        <v>953.3934996140297</v>
      </c>
      <c r="D1248" s="81" t="str">
        <f t="shared" si="152"/>
        <v>NO VALIDO</v>
      </c>
      <c r="K1248" s="3">
        <v>12540</v>
      </c>
      <c r="L1248" s="84" t="str">
        <f t="shared" si="153"/>
        <v>NO VALIDO</v>
      </c>
      <c r="M1248" s="72">
        <f t="shared" si="156"/>
        <v>1.0090162337360027</v>
      </c>
      <c r="N1248" s="72">
        <f t="shared" si="154"/>
        <v>1.0090162337360027</v>
      </c>
    </row>
    <row r="1249" spans="1:14" ht="15" hidden="1" outlineLevel="1">
      <c r="A1249" s="60">
        <f t="shared" si="150"/>
        <v>209.5</v>
      </c>
      <c r="B1249" s="51">
        <f t="shared" si="151"/>
        <v>1132.4639065990996</v>
      </c>
      <c r="C1249" s="51">
        <f t="shared" si="155"/>
        <v>954.4025158477657</v>
      </c>
      <c r="D1249" s="81" t="str">
        <f t="shared" si="152"/>
        <v>NO VALIDO</v>
      </c>
      <c r="K1249" s="3">
        <v>12570</v>
      </c>
      <c r="L1249" s="84" t="str">
        <f t="shared" si="153"/>
        <v>NO VALIDO</v>
      </c>
      <c r="M1249" s="72">
        <f t="shared" si="156"/>
        <v>1.005299719799844</v>
      </c>
      <c r="N1249" s="72">
        <f t="shared" si="154"/>
        <v>1.005299719799844</v>
      </c>
    </row>
    <row r="1250" spans="1:14" ht="15" hidden="1" outlineLevel="1">
      <c r="A1250" s="60">
        <f t="shared" si="150"/>
        <v>210</v>
      </c>
      <c r="B1250" s="51">
        <f t="shared" si="151"/>
        <v>1132.8208611366174</v>
      </c>
      <c r="C1250" s="51">
        <f t="shared" si="155"/>
        <v>955.4078155675655</v>
      </c>
      <c r="D1250" s="81" t="str">
        <f t="shared" si="152"/>
        <v>NO VALIDO</v>
      </c>
      <c r="K1250" s="3">
        <v>12600</v>
      </c>
      <c r="L1250" s="84" t="str">
        <f t="shared" si="153"/>
        <v>NO VALIDO</v>
      </c>
      <c r="M1250" s="72">
        <f t="shared" si="156"/>
        <v>1.001599523741827</v>
      </c>
      <c r="N1250" s="72">
        <f t="shared" si="154"/>
        <v>1.001599523741827</v>
      </c>
    </row>
    <row r="1251" spans="1:14" ht="15" hidden="1" outlineLevel="1">
      <c r="A1251" s="60">
        <f t="shared" si="150"/>
        <v>210.5</v>
      </c>
      <c r="B1251" s="51">
        <f t="shared" si="151"/>
        <v>1133.1769672965384</v>
      </c>
      <c r="C1251" s="51">
        <f t="shared" si="155"/>
        <v>956.4094150913073</v>
      </c>
      <c r="D1251" s="81" t="str">
        <f t="shared" si="152"/>
        <v>NO VALIDO</v>
      </c>
      <c r="K1251" s="3">
        <v>12630</v>
      </c>
      <c r="L1251" s="84" t="str">
        <f t="shared" si="153"/>
        <v>NO VALIDO</v>
      </c>
      <c r="M1251" s="72">
        <f t="shared" si="156"/>
        <v>0.9979155767038999</v>
      </c>
      <c r="N1251" s="72">
        <f t="shared" si="154"/>
        <v>0.9979155767038999</v>
      </c>
    </row>
    <row r="1252" spans="1:14" ht="15" hidden="1" outlineLevel="1">
      <c r="A1252" s="60">
        <f t="shared" si="150"/>
        <v>211</v>
      </c>
      <c r="B1252" s="51">
        <f t="shared" si="151"/>
        <v>1133.5322291019982</v>
      </c>
      <c r="C1252" s="51">
        <f t="shared" si="155"/>
        <v>957.4073306680112</v>
      </c>
      <c r="D1252" s="81" t="str">
        <f t="shared" si="152"/>
        <v>NO VALIDO</v>
      </c>
      <c r="K1252" s="3">
        <v>12660</v>
      </c>
      <c r="L1252" s="84" t="str">
        <f t="shared" si="153"/>
        <v>NO VALIDO</v>
      </c>
      <c r="M1252" s="72">
        <f t="shared" si="156"/>
        <v>0.9942478100368529</v>
      </c>
      <c r="N1252" s="72">
        <f t="shared" si="154"/>
        <v>0.9942478100368529</v>
      </c>
    </row>
    <row r="1253" spans="1:14" ht="15" hidden="1" outlineLevel="1">
      <c r="A1253" s="60">
        <f t="shared" si="150"/>
        <v>211.5</v>
      </c>
      <c r="B1253" s="51">
        <f t="shared" si="151"/>
        <v>1133.8866505475826</v>
      </c>
      <c r="C1253" s="51">
        <f t="shared" si="155"/>
        <v>958.4015784780481</v>
      </c>
      <c r="D1253" s="81" t="str">
        <f t="shared" si="152"/>
        <v>NO VALIDO</v>
      </c>
      <c r="K1253" s="3">
        <v>12690</v>
      </c>
      <c r="L1253" s="84" t="str">
        <f t="shared" si="153"/>
        <v>NO VALIDO</v>
      </c>
      <c r="M1253" s="72">
        <f t="shared" si="156"/>
        <v>0.9905961553008739</v>
      </c>
      <c r="N1253" s="72">
        <f t="shared" si="154"/>
        <v>0.9905961553008739</v>
      </c>
    </row>
    <row r="1254" spans="1:14" ht="15" hidden="1" outlineLevel="1">
      <c r="A1254" s="60">
        <f t="shared" si="150"/>
        <v>212</v>
      </c>
      <c r="B1254" s="51">
        <f t="shared" si="151"/>
        <v>1134.2402355995982</v>
      </c>
      <c r="C1254" s="51">
        <f t="shared" si="155"/>
        <v>959.392174633349</v>
      </c>
      <c r="D1254" s="81" t="str">
        <f t="shared" si="152"/>
        <v>NO VALIDO</v>
      </c>
      <c r="K1254" s="3">
        <v>12720</v>
      </c>
      <c r="L1254" s="84" t="str">
        <f t="shared" si="153"/>
        <v>NO VALIDO</v>
      </c>
      <c r="M1254" s="72">
        <f t="shared" si="156"/>
        <v>0.9869605442661041</v>
      </c>
      <c r="N1254" s="72">
        <f t="shared" si="154"/>
        <v>0.9869605442661041</v>
      </c>
    </row>
    <row r="1255" spans="1:14" ht="15" hidden="1" outlineLevel="1">
      <c r="A1255" s="60">
        <f t="shared" si="150"/>
        <v>212.5</v>
      </c>
      <c r="B1255" s="51">
        <f t="shared" si="151"/>
        <v>1134.5929881963364</v>
      </c>
      <c r="C1255" s="51">
        <f t="shared" si="155"/>
        <v>960.3791351776151</v>
      </c>
      <c r="D1255" s="81" t="str">
        <f t="shared" si="152"/>
        <v>NO VALIDO</v>
      </c>
      <c r="K1255" s="3">
        <v>12750</v>
      </c>
      <c r="L1255" s="84" t="str">
        <f t="shared" si="153"/>
        <v>NO VALIDO</v>
      </c>
      <c r="M1255" s="72">
        <f t="shared" si="156"/>
        <v>0.9833409089135754</v>
      </c>
      <c r="N1255" s="72">
        <f t="shared" si="154"/>
        <v>0.9833409089135754</v>
      </c>
    </row>
    <row r="1256" spans="1:14" ht="15" hidden="1" outlineLevel="1">
      <c r="A1256" s="60">
        <f t="shared" si="150"/>
        <v>213</v>
      </c>
      <c r="B1256" s="51">
        <f t="shared" si="151"/>
        <v>1134.9449122483381</v>
      </c>
      <c r="C1256" s="51">
        <f t="shared" si="155"/>
        <v>961.3624760865287</v>
      </c>
      <c r="D1256" s="81" t="str">
        <f t="shared" si="152"/>
        <v>NO VALIDO</v>
      </c>
      <c r="K1256" s="3">
        <v>12780</v>
      </c>
      <c r="L1256" s="84" t="str">
        <f t="shared" si="153"/>
        <v>NO VALIDO</v>
      </c>
      <c r="M1256" s="72">
        <f t="shared" si="156"/>
        <v>0.9797371814353882</v>
      </c>
      <c r="N1256" s="72">
        <f t="shared" si="154"/>
        <v>0.9797371814353882</v>
      </c>
    </row>
    <row r="1257" spans="1:14" ht="15" hidden="1" outlineLevel="1">
      <c r="A1257" s="60">
        <f t="shared" si="150"/>
        <v>213.5</v>
      </c>
      <c r="B1257" s="51">
        <f t="shared" si="151"/>
        <v>1135.2960116386544</v>
      </c>
      <c r="C1257" s="51">
        <f t="shared" si="155"/>
        <v>962.3422132679641</v>
      </c>
      <c r="D1257" s="81" t="str">
        <f t="shared" si="152"/>
        <v>NO VALIDO</v>
      </c>
      <c r="K1257" s="3">
        <v>12810</v>
      </c>
      <c r="L1257" s="84" t="str">
        <f t="shared" si="153"/>
        <v>NO VALIDO</v>
      </c>
      <c r="M1257" s="72">
        <f t="shared" si="156"/>
        <v>0.9761492942354918</v>
      </c>
      <c r="N1257" s="72">
        <f t="shared" si="154"/>
        <v>0.9761492942354918</v>
      </c>
    </row>
    <row r="1258" spans="1:14" ht="15" hidden="1" outlineLevel="1">
      <c r="A1258" s="60">
        <f t="shared" si="150"/>
        <v>214</v>
      </c>
      <c r="B1258" s="51">
        <f t="shared" si="151"/>
        <v>1135.646290223101</v>
      </c>
      <c r="C1258" s="51">
        <f t="shared" si="155"/>
        <v>963.3183625621996</v>
      </c>
      <c r="D1258" s="81" t="str">
        <f t="shared" si="152"/>
        <v>NO VALIDO</v>
      </c>
      <c r="K1258" s="3">
        <v>12840</v>
      </c>
      <c r="L1258" s="84" t="str">
        <f t="shared" si="153"/>
        <v>NO VALIDO</v>
      </c>
      <c r="M1258" s="72">
        <f t="shared" si="156"/>
        <v>0.9725771799303065</v>
      </c>
      <c r="N1258" s="72">
        <f t="shared" si="154"/>
        <v>0.9725771799303065</v>
      </c>
    </row>
    <row r="1259" spans="1:14" ht="15" hidden="1" outlineLevel="1">
      <c r="A1259" s="60">
        <f t="shared" si="150"/>
        <v>214.5</v>
      </c>
      <c r="B1259" s="51">
        <f t="shared" si="151"/>
        <v>1135.9957518305162</v>
      </c>
      <c r="C1259" s="51">
        <f t="shared" si="155"/>
        <v>964.2909397421299</v>
      </c>
      <c r="D1259" s="81" t="str">
        <f t="shared" si="152"/>
        <v>NO VALIDO</v>
      </c>
      <c r="K1259" s="3">
        <v>12870</v>
      </c>
      <c r="L1259" s="84" t="str">
        <f t="shared" si="153"/>
        <v>NO VALIDO</v>
      </c>
      <c r="M1259" s="72">
        <f t="shared" si="156"/>
        <v>0.9690207713488569</v>
      </c>
      <c r="N1259" s="72">
        <f t="shared" si="154"/>
        <v>0.9690207713488569</v>
      </c>
    </row>
    <row r="1260" spans="1:14" ht="15" hidden="1" outlineLevel="1">
      <c r="A1260" s="60">
        <f t="shared" si="150"/>
        <v>215</v>
      </c>
      <c r="B1260" s="51">
        <f t="shared" si="151"/>
        <v>1136.3444002630083</v>
      </c>
      <c r="C1260" s="51">
        <f t="shared" si="155"/>
        <v>965.2599605134787</v>
      </c>
      <c r="D1260" s="81" t="str">
        <f t="shared" si="152"/>
        <v>NO VALIDO</v>
      </c>
      <c r="K1260" s="3">
        <v>12900</v>
      </c>
      <c r="L1260" s="84" t="str">
        <f t="shared" si="153"/>
        <v>NO VALIDO</v>
      </c>
      <c r="M1260" s="72">
        <f t="shared" si="156"/>
        <v>0.9654800015337458</v>
      </c>
      <c r="N1260" s="72">
        <f t="shared" si="154"/>
        <v>0.9654800015337458</v>
      </c>
    </row>
    <row r="1261" spans="1:14" ht="15" hidden="1" outlineLevel="1">
      <c r="A1261" s="60">
        <f t="shared" si="150"/>
        <v>215.5</v>
      </c>
      <c r="B1261" s="51">
        <f t="shared" si="151"/>
        <v>1136.692239296206</v>
      </c>
      <c r="C1261" s="51">
        <f t="shared" si="155"/>
        <v>966.2254405150125</v>
      </c>
      <c r="D1261" s="81" t="str">
        <f t="shared" si="152"/>
        <v>NO VALIDO</v>
      </c>
      <c r="K1261" s="3">
        <v>12930</v>
      </c>
      <c r="L1261" s="84" t="str">
        <f t="shared" si="153"/>
        <v>NO VALIDO</v>
      </c>
      <c r="M1261" s="72">
        <f t="shared" si="156"/>
        <v>0.9619548037412412</v>
      </c>
      <c r="N1261" s="72">
        <f t="shared" si="154"/>
        <v>0.9619548037412412</v>
      </c>
    </row>
    <row r="1262" spans="1:14" ht="15" hidden="1" outlineLevel="1">
      <c r="A1262" s="60">
        <f t="shared" si="150"/>
        <v>216</v>
      </c>
      <c r="B1262" s="51">
        <f t="shared" si="151"/>
        <v>1137.0392726795033</v>
      </c>
      <c r="C1262" s="51">
        <f t="shared" si="155"/>
        <v>967.1873953187537</v>
      </c>
      <c r="D1262" s="81" t="str">
        <f t="shared" si="152"/>
        <v>NO VALIDO</v>
      </c>
      <c r="K1262" s="3">
        <v>12960</v>
      </c>
      <c r="L1262" s="84" t="str">
        <f t="shared" si="153"/>
        <v>NO VALIDO</v>
      </c>
      <c r="M1262" s="72">
        <f t="shared" si="156"/>
        <v>0.9584451114418442</v>
      </c>
      <c r="N1262" s="72">
        <f t="shared" si="154"/>
        <v>0.9584451114418442</v>
      </c>
    </row>
    <row r="1263" spans="1:14" ht="15" hidden="1" outlineLevel="1">
      <c r="A1263" s="60">
        <f t="shared" si="150"/>
        <v>216.5</v>
      </c>
      <c r="B1263" s="51">
        <f t="shared" si="151"/>
        <v>1137.3855041363013</v>
      </c>
      <c r="C1263" s="51">
        <f t="shared" si="155"/>
        <v>968.1458404301956</v>
      </c>
      <c r="D1263" s="81" t="str">
        <f t="shared" si="152"/>
        <v>NO VALIDO</v>
      </c>
      <c r="K1263" s="3">
        <v>12990</v>
      </c>
      <c r="L1263" s="84" t="str">
        <f t="shared" si="153"/>
        <v>NO VALIDO</v>
      </c>
      <c r="M1263" s="72">
        <f t="shared" si="156"/>
        <v>0.9549508583207512</v>
      </c>
      <c r="N1263" s="72">
        <f t="shared" si="154"/>
        <v>0.9549508583207512</v>
      </c>
    </row>
    <row r="1264" spans="1:14" ht="15" hidden="1" outlineLevel="1">
      <c r="A1264" s="60">
        <f t="shared" si="150"/>
        <v>217</v>
      </c>
      <c r="B1264" s="51">
        <f t="shared" si="151"/>
        <v>1137.730937364249</v>
      </c>
      <c r="C1264" s="51">
        <f t="shared" si="155"/>
        <v>969.1007912885163</v>
      </c>
      <c r="D1264" s="81" t="str">
        <f t="shared" si="152"/>
        <v>NO VALIDO</v>
      </c>
      <c r="K1264" s="3">
        <v>13020</v>
      </c>
      <c r="L1264" s="84" t="str">
        <f t="shared" si="153"/>
        <v>NO VALIDO</v>
      </c>
      <c r="M1264" s="72">
        <f t="shared" si="156"/>
        <v>0.9514719782781424</v>
      </c>
      <c r="N1264" s="72">
        <f t="shared" si="154"/>
        <v>0.9514719782781424</v>
      </c>
    </row>
    <row r="1265" spans="1:14" ht="15" hidden="1" outlineLevel="1">
      <c r="A1265" s="60">
        <f t="shared" si="150"/>
        <v>217.5</v>
      </c>
      <c r="B1265" s="51">
        <f t="shared" si="151"/>
        <v>1138.0755760354793</v>
      </c>
      <c r="C1265" s="51">
        <f t="shared" si="155"/>
        <v>970.0522632667945</v>
      </c>
      <c r="D1265" s="81" t="str">
        <f t="shared" si="152"/>
        <v>NO VALIDO</v>
      </c>
      <c r="K1265" s="3">
        <v>13050</v>
      </c>
      <c r="L1265" s="84" t="str">
        <f t="shared" si="153"/>
        <v>NO VALIDO</v>
      </c>
      <c r="M1265" s="72">
        <f t="shared" si="156"/>
        <v>0.9480084054296687</v>
      </c>
      <c r="N1265" s="72">
        <f t="shared" si="154"/>
        <v>0.9480084054296687</v>
      </c>
    </row>
    <row r="1266" spans="1:14" ht="15" hidden="1" outlineLevel="1">
      <c r="A1266" s="60">
        <f t="shared" si="150"/>
        <v>218</v>
      </c>
      <c r="B1266" s="51">
        <f t="shared" si="151"/>
        <v>1138.4194237968436</v>
      </c>
      <c r="C1266" s="51">
        <f t="shared" si="155"/>
        <v>971.0002716722241</v>
      </c>
      <c r="D1266" s="81" t="str">
        <f t="shared" si="152"/>
        <v>NO VALIDO</v>
      </c>
      <c r="K1266" s="3">
        <v>13080</v>
      </c>
      <c r="L1266" s="84" t="str">
        <f t="shared" si="153"/>
        <v>NO VALIDO</v>
      </c>
      <c r="M1266" s="72">
        <f t="shared" si="156"/>
        <v>0.9445600741067028</v>
      </c>
      <c r="N1266" s="72">
        <f t="shared" si="154"/>
        <v>0.9445600741067028</v>
      </c>
    </row>
    <row r="1267" spans="1:14" ht="15" hidden="1" outlineLevel="1">
      <c r="A1267" s="60">
        <f t="shared" si="150"/>
        <v>218.5</v>
      </c>
      <c r="B1267" s="51">
        <f t="shared" si="151"/>
        <v>1138.7624842701434</v>
      </c>
      <c r="C1267" s="51">
        <f t="shared" si="155"/>
        <v>971.9448317463308</v>
      </c>
      <c r="D1267" s="81" t="str">
        <f t="shared" si="152"/>
        <v>NO VALIDO</v>
      </c>
      <c r="K1267" s="3">
        <v>13110</v>
      </c>
      <c r="L1267" s="84" t="str">
        <f t="shared" si="153"/>
        <v>NO VALIDO</v>
      </c>
      <c r="M1267" s="72">
        <f t="shared" si="156"/>
        <v>0.9411269188566926</v>
      </c>
      <c r="N1267" s="72">
        <f t="shared" si="154"/>
        <v>0.9411269188566926</v>
      </c>
    </row>
    <row r="1268" spans="1:14" ht="15" hidden="1" outlineLevel="1">
      <c r="A1268" s="60">
        <f t="shared" si="150"/>
        <v>219</v>
      </c>
      <c r="B1268" s="51">
        <f t="shared" si="151"/>
        <v>1139.1047610523592</v>
      </c>
      <c r="C1268" s="51">
        <f t="shared" si="155"/>
        <v>972.8859586651874</v>
      </c>
      <c r="D1268" s="81" t="str">
        <f t="shared" si="152"/>
        <v>NO VALIDO</v>
      </c>
      <c r="K1268" s="3">
        <v>13140</v>
      </c>
      <c r="L1268" s="84" t="str">
        <f t="shared" si="153"/>
        <v>NO VALIDO</v>
      </c>
      <c r="M1268" s="72">
        <f t="shared" si="156"/>
        <v>0.9377088744435166</v>
      </c>
      <c r="N1268" s="72">
        <f t="shared" si="154"/>
        <v>0.9377088744435166</v>
      </c>
    </row>
    <row r="1269" spans="1:14" ht="15" hidden="1" outlineLevel="1">
      <c r="A1269" s="60">
        <f t="shared" si="150"/>
        <v>219.5</v>
      </c>
      <c r="B1269" s="51">
        <f t="shared" si="151"/>
        <v>1139.4462577158768</v>
      </c>
      <c r="C1269" s="51">
        <f t="shared" si="155"/>
        <v>973.823667539631</v>
      </c>
      <c r="D1269" s="81" t="str">
        <f t="shared" si="152"/>
        <v>NO VALIDO</v>
      </c>
      <c r="K1269" s="3">
        <v>13170</v>
      </c>
      <c r="L1269" s="84" t="str">
        <f t="shared" si="153"/>
        <v>NO VALIDO</v>
      </c>
      <c r="M1269" s="72">
        <f t="shared" si="156"/>
        <v>0.934305875847702</v>
      </c>
      <c r="N1269" s="72">
        <f t="shared" si="154"/>
        <v>0.934305875847702</v>
      </c>
    </row>
    <row r="1270" spans="1:14" ht="15" hidden="1" outlineLevel="1">
      <c r="A1270" s="60">
        <f t="shared" si="150"/>
        <v>220</v>
      </c>
      <c r="B1270" s="51">
        <f t="shared" si="151"/>
        <v>1139.7869778087106</v>
      </c>
      <c r="C1270" s="51">
        <f t="shared" si="155"/>
        <v>974.7579734154787</v>
      </c>
      <c r="D1270" s="81" t="str">
        <f t="shared" si="152"/>
        <v>NO VALIDO</v>
      </c>
      <c r="K1270" s="3">
        <v>13200</v>
      </c>
      <c r="L1270" s="84" t="str">
        <f t="shared" si="153"/>
        <v>NO VALIDO</v>
      </c>
      <c r="M1270" s="72">
        <f t="shared" si="156"/>
        <v>0.930917858266766</v>
      </c>
      <c r="N1270" s="72">
        <f t="shared" si="154"/>
        <v>0.930917858266766</v>
      </c>
    </row>
    <row r="1271" spans="1:14" ht="15" hidden="1" outlineLevel="1">
      <c r="A1271" s="60">
        <f t="shared" si="150"/>
        <v>220.5</v>
      </c>
      <c r="B1271" s="51">
        <f t="shared" si="151"/>
        <v>1140.1269248547253</v>
      </c>
      <c r="C1271" s="51">
        <f t="shared" si="155"/>
        <v>975.6888912737454</v>
      </c>
      <c r="D1271" s="81" t="str">
        <f t="shared" si="152"/>
        <v>NO VALIDO</v>
      </c>
      <c r="K1271" s="3">
        <v>13230</v>
      </c>
      <c r="L1271" s="84" t="str">
        <f t="shared" si="153"/>
        <v>NO VALIDO</v>
      </c>
      <c r="M1271" s="72">
        <f t="shared" si="156"/>
        <v>0.9275447571154215</v>
      </c>
      <c r="N1271" s="72">
        <f t="shared" si="154"/>
        <v>0.9275447571154215</v>
      </c>
    </row>
    <row r="1272" spans="1:14" ht="15" hidden="1" outlineLevel="1">
      <c r="A1272" s="60">
        <f t="shared" si="150"/>
        <v>221</v>
      </c>
      <c r="B1272" s="51">
        <f t="shared" si="151"/>
        <v>1140.4661023538545</v>
      </c>
      <c r="C1272" s="51">
        <f t="shared" si="155"/>
        <v>976.6164360308609</v>
      </c>
      <c r="D1272" s="81" t="str">
        <f t="shared" si="152"/>
        <v>NO VALIDO</v>
      </c>
      <c r="K1272" s="3">
        <v>13260</v>
      </c>
      <c r="L1272" s="84" t="str">
        <f t="shared" si="153"/>
        <v>NO VALIDO</v>
      </c>
      <c r="M1272" s="72">
        <f t="shared" si="156"/>
        <v>0.9241865080257675</v>
      </c>
      <c r="N1272" s="72">
        <f t="shared" si="154"/>
        <v>0.9241865080257675</v>
      </c>
    </row>
    <row r="1273" spans="1:14" ht="15" hidden="1" outlineLevel="1">
      <c r="A1273" s="60">
        <f t="shared" si="150"/>
        <v>221.5</v>
      </c>
      <c r="B1273" s="51">
        <f t="shared" si="151"/>
        <v>1140.8045137823167</v>
      </c>
      <c r="C1273" s="51">
        <f t="shared" si="155"/>
        <v>977.5406225388866</v>
      </c>
      <c r="D1273" s="81" t="str">
        <f t="shared" si="152"/>
        <v>NO VALIDO</v>
      </c>
      <c r="K1273" s="3">
        <v>13290</v>
      </c>
      <c r="L1273" s="84" t="str">
        <f t="shared" si="153"/>
        <v>NO VALIDO</v>
      </c>
      <c r="M1273" s="72">
        <f t="shared" si="156"/>
        <v>0.9208430468475834</v>
      </c>
      <c r="N1273" s="72">
        <f t="shared" si="154"/>
        <v>0.9208430468475834</v>
      </c>
    </row>
    <row r="1274" spans="1:14" ht="15" hidden="1" outlineLevel="1">
      <c r="A1274" s="60">
        <f t="shared" si="150"/>
        <v>222</v>
      </c>
      <c r="B1274" s="51">
        <f t="shared" si="151"/>
        <v>1141.142162592829</v>
      </c>
      <c r="C1274" s="51">
        <f t="shared" si="155"/>
        <v>978.4614655857342</v>
      </c>
      <c r="D1274" s="81" t="str">
        <f t="shared" si="152"/>
        <v>NO VALIDO</v>
      </c>
      <c r="K1274" s="3">
        <v>13320</v>
      </c>
      <c r="L1274" s="84" t="str">
        <f t="shared" si="153"/>
        <v>NO VALIDO</v>
      </c>
      <c r="M1274" s="72">
        <f t="shared" si="156"/>
        <v>0.9175143096485024</v>
      </c>
      <c r="N1274" s="72">
        <f t="shared" si="154"/>
        <v>0.9175143096485024</v>
      </c>
    </row>
    <row r="1275" spans="1:14" ht="15" hidden="1" outlineLevel="1">
      <c r="A1275" s="60">
        <f t="shared" si="150"/>
        <v>222.5</v>
      </c>
      <c r="B1275" s="51">
        <f t="shared" si="151"/>
        <v>1141.4790522148191</v>
      </c>
      <c r="C1275" s="51">
        <f t="shared" si="155"/>
        <v>979.3789798953827</v>
      </c>
      <c r="D1275" s="81" t="str">
        <f t="shared" si="152"/>
        <v>NO VALIDO</v>
      </c>
      <c r="K1275" s="3">
        <v>13350</v>
      </c>
      <c r="L1275" s="84" t="str">
        <f t="shared" si="153"/>
        <v>NO VALIDO</v>
      </c>
      <c r="M1275" s="72">
        <f t="shared" si="156"/>
        <v>0.9142002327140832</v>
      </c>
      <c r="N1275" s="72">
        <f t="shared" si="154"/>
        <v>0.9142002327140832</v>
      </c>
    </row>
    <row r="1276" spans="1:14" ht="15" hidden="1" outlineLevel="1">
      <c r="A1276" s="60">
        <f t="shared" si="150"/>
        <v>223</v>
      </c>
      <c r="B1276" s="51">
        <f t="shared" si="151"/>
        <v>1141.8151860546332</v>
      </c>
      <c r="C1276" s="51">
        <f t="shared" si="155"/>
        <v>980.2931801280968</v>
      </c>
      <c r="D1276" s="81" t="str">
        <f t="shared" si="152"/>
        <v>NO VALIDO</v>
      </c>
      <c r="K1276" s="3">
        <v>13380</v>
      </c>
      <c r="L1276" s="84" t="str">
        <f t="shared" si="153"/>
        <v>NO VALIDO</v>
      </c>
      <c r="M1276" s="72">
        <f t="shared" si="156"/>
        <v>0.9109007525481875</v>
      </c>
      <c r="N1276" s="72">
        <f t="shared" si="154"/>
        <v>0.9109007525481875</v>
      </c>
    </row>
    <row r="1277" spans="1:14" ht="15" hidden="1" outlineLevel="1">
      <c r="A1277" s="60">
        <f t="shared" si="150"/>
        <v>223.5</v>
      </c>
      <c r="B1277" s="51">
        <f t="shared" si="151"/>
        <v>1142.1505674957436</v>
      </c>
      <c r="C1277" s="51">
        <f t="shared" si="155"/>
        <v>981.2040808806449</v>
      </c>
      <c r="D1277" s="81" t="str">
        <f t="shared" si="152"/>
        <v>NO VALIDO</v>
      </c>
      <c r="K1277" s="3">
        <v>13410</v>
      </c>
      <c r="L1277" s="84" t="str">
        <f t="shared" si="153"/>
        <v>NO VALIDO</v>
      </c>
      <c r="M1277" s="72">
        <f t="shared" si="156"/>
        <v>0.9076158058728234</v>
      </c>
      <c r="N1277" s="72">
        <f t="shared" si="154"/>
        <v>0.9076158058728234</v>
      </c>
    </row>
    <row r="1278" spans="1:14" ht="15" hidden="1" outlineLevel="1">
      <c r="A1278" s="60">
        <f aca="true" t="shared" si="157" ref="A1278:A1341">K1278/60</f>
        <v>224</v>
      </c>
      <c r="B1278" s="51">
        <f aca="true" t="shared" si="158" ref="B1278:B1341">20+345*(LOG(8*A1278+1))</f>
        <v>1142.4851998989532</v>
      </c>
      <c r="C1278" s="51">
        <f t="shared" si="155"/>
        <v>982.1116966865178</v>
      </c>
      <c r="D1278" s="81" t="str">
        <f aca="true" t="shared" si="159" ref="D1278:D1341">IF(C1278&lt;$E$38,"VALIDO","NO VALIDO")</f>
        <v>NO VALIDO</v>
      </c>
      <c r="K1278" s="3">
        <v>13440</v>
      </c>
      <c r="L1278" s="84" t="str">
        <f aca="true" t="shared" si="160" ref="L1278:L1341">IF(C1278&lt;$E$38,C1278,"NO VALIDO")</f>
        <v>NO VALIDO</v>
      </c>
      <c r="M1278" s="72">
        <f t="shared" si="156"/>
        <v>0.904345329628521</v>
      </c>
      <c r="N1278" s="72">
        <f aca="true" t="shared" si="161" ref="N1278:N1341">IF(M1278&gt;0,M1278,0)</f>
        <v>0.904345329628521</v>
      </c>
    </row>
    <row r="1279" spans="1:14" ht="15" hidden="1" outlineLevel="1">
      <c r="A1279" s="60">
        <f t="shared" si="157"/>
        <v>224.5</v>
      </c>
      <c r="B1279" s="51">
        <f t="shared" si="158"/>
        <v>1142.819086602596</v>
      </c>
      <c r="C1279" s="51">
        <f aca="true" t="shared" si="162" ref="C1279:C1342">C1278+N1278</f>
        <v>983.0160420161463</v>
      </c>
      <c r="D1279" s="81" t="str">
        <f t="shared" si="159"/>
        <v>NO VALIDO</v>
      </c>
      <c r="K1279" s="3">
        <v>13470</v>
      </c>
      <c r="L1279" s="84" t="str">
        <f t="shared" si="160"/>
        <v>NO VALIDO</v>
      </c>
      <c r="M1279" s="72">
        <f aca="true" t="shared" si="163" ref="M1279:M1342">(($B$824*$C$821*(B1279-C1279)*30)/$B$825)-($B$826*(B1279-B1278))</f>
        <v>0.9010892609743754</v>
      </c>
      <c r="N1279" s="72">
        <f t="shared" si="161"/>
        <v>0.9010892609743754</v>
      </c>
    </row>
    <row r="1280" spans="1:14" ht="15" hidden="1" outlineLevel="1">
      <c r="A1280" s="60">
        <f t="shared" si="157"/>
        <v>225</v>
      </c>
      <c r="B1280" s="51">
        <f t="shared" si="158"/>
        <v>1143.152230922739</v>
      </c>
      <c r="C1280" s="51">
        <f t="shared" si="162"/>
        <v>983.9171312771207</v>
      </c>
      <c r="D1280" s="81" t="str">
        <f t="shared" si="159"/>
        <v>NO VALIDO</v>
      </c>
      <c r="K1280" s="3">
        <v>13500</v>
      </c>
      <c r="L1280" s="84" t="str">
        <f t="shared" si="160"/>
        <v>NO VALIDO</v>
      </c>
      <c r="M1280" s="72">
        <f t="shared" si="163"/>
        <v>0.8978475372879839</v>
      </c>
      <c r="N1280" s="72">
        <f t="shared" si="161"/>
        <v>0.8978475372879839</v>
      </c>
    </row>
    <row r="1281" spans="1:14" ht="15" hidden="1" outlineLevel="1">
      <c r="A1281" s="60">
        <f t="shared" si="157"/>
        <v>225.5</v>
      </c>
      <c r="B1281" s="51">
        <f t="shared" si="158"/>
        <v>1143.4846361533785</v>
      </c>
      <c r="C1281" s="51">
        <f t="shared" si="162"/>
        <v>984.8149788144086</v>
      </c>
      <c r="D1281" s="81" t="str">
        <f t="shared" si="159"/>
        <v>NO VALIDO</v>
      </c>
      <c r="K1281" s="3">
        <v>13530</v>
      </c>
      <c r="L1281" s="84" t="str">
        <f t="shared" si="160"/>
        <v>NO VALIDO</v>
      </c>
      <c r="M1281" s="72">
        <f t="shared" si="163"/>
        <v>0.8946200961657415</v>
      </c>
      <c r="N1281" s="72">
        <f t="shared" si="161"/>
        <v>0.8946200961657415</v>
      </c>
    </row>
    <row r="1282" spans="1:14" ht="15" hidden="1" outlineLevel="1">
      <c r="A1282" s="60">
        <f t="shared" si="157"/>
        <v>226</v>
      </c>
      <c r="B1282" s="51">
        <f t="shared" si="158"/>
        <v>1143.8163055666357</v>
      </c>
      <c r="C1282" s="51">
        <f t="shared" si="162"/>
        <v>985.7095989105744</v>
      </c>
      <c r="D1282" s="81" t="str">
        <f t="shared" si="159"/>
        <v>NO VALIDO</v>
      </c>
      <c r="K1282" s="3">
        <v>13560</v>
      </c>
      <c r="L1282" s="84" t="str">
        <f t="shared" si="160"/>
        <v>NO VALIDO</v>
      </c>
      <c r="M1282" s="72">
        <f t="shared" si="163"/>
        <v>0.891406875422782</v>
      </c>
      <c r="N1282" s="72">
        <f t="shared" si="161"/>
        <v>0.891406875422782</v>
      </c>
    </row>
    <row r="1283" spans="1:14" ht="15" hidden="1" outlineLevel="1">
      <c r="A1283" s="60">
        <f t="shared" si="157"/>
        <v>226.5</v>
      </c>
      <c r="B1283" s="51">
        <f t="shared" si="158"/>
        <v>1144.1472424129506</v>
      </c>
      <c r="C1283" s="51">
        <f t="shared" si="162"/>
        <v>986.6010057859972</v>
      </c>
      <c r="D1283" s="81" t="str">
        <f t="shared" si="159"/>
        <v>NO VALIDO</v>
      </c>
      <c r="K1283" s="3">
        <v>13590</v>
      </c>
      <c r="L1283" s="84" t="str">
        <f t="shared" si="160"/>
        <v>NO VALIDO</v>
      </c>
      <c r="M1283" s="72">
        <f t="shared" si="163"/>
        <v>0.8882078130929799</v>
      </c>
      <c r="N1283" s="72">
        <f t="shared" si="161"/>
        <v>0.8882078130929799</v>
      </c>
    </row>
    <row r="1284" spans="1:14" ht="15" hidden="1" outlineLevel="1">
      <c r="A1284" s="60">
        <f t="shared" si="157"/>
        <v>227</v>
      </c>
      <c r="B1284" s="51">
        <f t="shared" si="158"/>
        <v>1144.477449921272</v>
      </c>
      <c r="C1284" s="51">
        <f t="shared" si="162"/>
        <v>987.4892135990902</v>
      </c>
      <c r="D1284" s="81" t="str">
        <f t="shared" si="159"/>
        <v>NO VALIDO</v>
      </c>
      <c r="K1284" s="3">
        <v>13620</v>
      </c>
      <c r="L1284" s="84" t="str">
        <f t="shared" si="160"/>
        <v>NO VALIDO</v>
      </c>
      <c r="M1284" s="72">
        <f t="shared" si="163"/>
        <v>0.88502284742912</v>
      </c>
      <c r="N1284" s="72">
        <f t="shared" si="161"/>
        <v>0.88502284742912</v>
      </c>
    </row>
    <row r="1285" spans="1:14" ht="15" hidden="1" outlineLevel="1">
      <c r="A1285" s="60">
        <f t="shared" si="157"/>
        <v>227.5</v>
      </c>
      <c r="B1285" s="51">
        <f t="shared" si="158"/>
        <v>1144.8069312992475</v>
      </c>
      <c r="C1285" s="51">
        <f t="shared" si="162"/>
        <v>988.3742364465194</v>
      </c>
      <c r="D1285" s="81" t="str">
        <f t="shared" si="159"/>
        <v>NO VALIDO</v>
      </c>
      <c r="K1285" s="3">
        <v>13650</v>
      </c>
      <c r="L1285" s="84" t="str">
        <f t="shared" si="160"/>
        <v>NO VALIDO</v>
      </c>
      <c r="M1285" s="72">
        <f t="shared" si="163"/>
        <v>0.8818519169027319</v>
      </c>
      <c r="N1285" s="72">
        <f t="shared" si="161"/>
        <v>0.8818519169027319</v>
      </c>
    </row>
    <row r="1286" spans="1:14" ht="15" hidden="1" outlineLevel="1">
      <c r="A1286" s="60">
        <f t="shared" si="157"/>
        <v>228</v>
      </c>
      <c r="B1286" s="51">
        <f t="shared" si="158"/>
        <v>1145.1356897334101</v>
      </c>
      <c r="C1286" s="51">
        <f t="shared" si="162"/>
        <v>989.2560883634221</v>
      </c>
      <c r="D1286" s="81" t="str">
        <f t="shared" si="159"/>
        <v>NO VALIDO</v>
      </c>
      <c r="K1286" s="3">
        <v>13680</v>
      </c>
      <c r="L1286" s="84" t="str">
        <f t="shared" si="160"/>
        <v>NO VALIDO</v>
      </c>
      <c r="M1286" s="72">
        <f t="shared" si="163"/>
        <v>0.87869496020424</v>
      </c>
      <c r="N1286" s="72">
        <f t="shared" si="161"/>
        <v>0.87869496020424</v>
      </c>
    </row>
    <row r="1287" spans="1:14" ht="15" hidden="1" outlineLevel="1">
      <c r="A1287" s="60">
        <f t="shared" si="157"/>
        <v>228.5</v>
      </c>
      <c r="B1287" s="51">
        <f t="shared" si="158"/>
        <v>1145.4637283893637</v>
      </c>
      <c r="C1287" s="51">
        <f t="shared" si="162"/>
        <v>990.1347833236264</v>
      </c>
      <c r="D1287" s="81" t="str">
        <f t="shared" si="159"/>
        <v>NO VALIDO</v>
      </c>
      <c r="K1287" s="3">
        <v>13710</v>
      </c>
      <c r="L1287" s="84" t="str">
        <f t="shared" si="160"/>
        <v>NO VALIDO</v>
      </c>
      <c r="M1287" s="72">
        <f t="shared" si="163"/>
        <v>0.8755519162428136</v>
      </c>
      <c r="N1287" s="72">
        <f t="shared" si="161"/>
        <v>0.8755519162428136</v>
      </c>
    </row>
    <row r="1288" spans="1:14" ht="15" hidden="1" outlineLevel="1">
      <c r="A1288" s="60">
        <f t="shared" si="157"/>
        <v>229</v>
      </c>
      <c r="B1288" s="51">
        <f t="shared" si="158"/>
        <v>1145.7910504119648</v>
      </c>
      <c r="C1288" s="51">
        <f t="shared" si="162"/>
        <v>991.0103352398692</v>
      </c>
      <c r="D1288" s="81" t="str">
        <f t="shared" si="159"/>
        <v>NO VALIDO</v>
      </c>
      <c r="K1288" s="3">
        <v>13740</v>
      </c>
      <c r="L1288" s="84" t="str">
        <f t="shared" si="160"/>
        <v>NO VALIDO</v>
      </c>
      <c r="M1288" s="72">
        <f t="shared" si="163"/>
        <v>0.8724227241465093</v>
      </c>
      <c r="N1288" s="72">
        <f t="shared" si="161"/>
        <v>0.8724227241465093</v>
      </c>
    </row>
    <row r="1289" spans="1:14" ht="15" hidden="1" outlineLevel="1">
      <c r="A1289" s="60">
        <f t="shared" si="157"/>
        <v>229.5</v>
      </c>
      <c r="B1289" s="51">
        <f t="shared" si="158"/>
        <v>1146.1176589255037</v>
      </c>
      <c r="C1289" s="51">
        <f t="shared" si="162"/>
        <v>991.8827579640157</v>
      </c>
      <c r="D1289" s="81" t="str">
        <f t="shared" si="159"/>
        <v>NO VALIDO</v>
      </c>
      <c r="K1289" s="3">
        <v>13770</v>
      </c>
      <c r="L1289" s="84" t="str">
        <f t="shared" si="160"/>
        <v>NO VALIDO</v>
      </c>
      <c r="M1289" s="72">
        <f t="shared" si="163"/>
        <v>0.8693073232620744</v>
      </c>
      <c r="N1289" s="72">
        <f t="shared" si="161"/>
        <v>0.8693073232620744</v>
      </c>
    </row>
    <row r="1290" spans="1:14" ht="15" hidden="1" outlineLevel="1">
      <c r="A1290" s="60">
        <f t="shared" si="157"/>
        <v>230</v>
      </c>
      <c r="B1290" s="51">
        <f t="shared" si="158"/>
        <v>1146.443557033885</v>
      </c>
      <c r="C1290" s="51">
        <f t="shared" si="162"/>
        <v>992.7520652872778</v>
      </c>
      <c r="D1290" s="81" t="str">
        <f t="shared" si="159"/>
        <v>NO VALIDO</v>
      </c>
      <c r="K1290" s="3">
        <v>13800</v>
      </c>
      <c r="L1290" s="84" t="str">
        <f t="shared" si="160"/>
        <v>NO VALIDO</v>
      </c>
      <c r="M1290" s="72">
        <f t="shared" si="163"/>
        <v>0.8662056531548625</v>
      </c>
      <c r="N1290" s="72">
        <f t="shared" si="161"/>
        <v>0.8662056531548625</v>
      </c>
    </row>
    <row r="1291" spans="1:14" ht="15" hidden="1" outlineLevel="1">
      <c r="A1291" s="60">
        <f t="shared" si="157"/>
        <v>230.5</v>
      </c>
      <c r="B1291" s="51">
        <f t="shared" si="158"/>
        <v>1146.7687478208022</v>
      </c>
      <c r="C1291" s="51">
        <f t="shared" si="162"/>
        <v>993.6182709404327</v>
      </c>
      <c r="D1291" s="81" t="str">
        <f t="shared" si="159"/>
        <v>NO VALIDO</v>
      </c>
      <c r="K1291" s="3">
        <v>13830</v>
      </c>
      <c r="L1291" s="84" t="str">
        <f t="shared" si="160"/>
        <v>NO VALIDO</v>
      </c>
      <c r="M1291" s="72">
        <f t="shared" si="163"/>
        <v>0.8631176536089992</v>
      </c>
      <c r="N1291" s="72">
        <f t="shared" si="161"/>
        <v>0.8631176536089992</v>
      </c>
    </row>
    <row r="1292" spans="1:14" ht="15" hidden="1" outlineLevel="1">
      <c r="A1292" s="60">
        <f t="shared" si="157"/>
        <v>231</v>
      </c>
      <c r="B1292" s="51">
        <f t="shared" si="158"/>
        <v>1147.0932343499146</v>
      </c>
      <c r="C1292" s="51">
        <f t="shared" si="162"/>
        <v>994.4813885940417</v>
      </c>
      <c r="D1292" s="81" t="str">
        <f t="shared" si="159"/>
        <v>NO VALIDO</v>
      </c>
      <c r="K1292" s="3">
        <v>13860</v>
      </c>
      <c r="L1292" s="84" t="str">
        <f t="shared" si="160"/>
        <v>NO VALIDO</v>
      </c>
      <c r="M1292" s="72">
        <f t="shared" si="163"/>
        <v>0.8600432646269606</v>
      </c>
      <c r="N1292" s="72">
        <f t="shared" si="161"/>
        <v>0.8600432646269606</v>
      </c>
    </row>
    <row r="1293" spans="1:14" ht="15" hidden="1" outlineLevel="1">
      <c r="A1293" s="60">
        <f t="shared" si="157"/>
        <v>231.5</v>
      </c>
      <c r="B1293" s="51">
        <f t="shared" si="158"/>
        <v>1147.4170196650196</v>
      </c>
      <c r="C1293" s="51">
        <f t="shared" si="162"/>
        <v>995.3414318586687</v>
      </c>
      <c r="D1293" s="81" t="str">
        <f t="shared" si="159"/>
        <v>NO VALIDO</v>
      </c>
      <c r="K1293" s="3">
        <v>13890</v>
      </c>
      <c r="L1293" s="84" t="str">
        <f t="shared" si="160"/>
        <v>NO VALIDO</v>
      </c>
      <c r="M1293" s="72">
        <f t="shared" si="163"/>
        <v>0.8569824264297831</v>
      </c>
      <c r="N1293" s="72">
        <f t="shared" si="161"/>
        <v>0.8569824264297831</v>
      </c>
    </row>
    <row r="1294" spans="1:14" ht="15" hidden="1" outlineLevel="1">
      <c r="A1294" s="60">
        <f t="shared" si="157"/>
        <v>232</v>
      </c>
      <c r="B1294" s="51">
        <f t="shared" si="158"/>
        <v>1147.7401067902242</v>
      </c>
      <c r="C1294" s="51">
        <f t="shared" si="162"/>
        <v>996.1984142850985</v>
      </c>
      <c r="D1294" s="81" t="str">
        <f t="shared" si="159"/>
        <v>NO VALIDO</v>
      </c>
      <c r="K1294" s="3">
        <v>13920</v>
      </c>
      <c r="L1294" s="84" t="str">
        <f t="shared" si="160"/>
        <v>NO VALIDO</v>
      </c>
      <c r="M1294" s="72">
        <f t="shared" si="163"/>
        <v>0.8539350794567514</v>
      </c>
      <c r="N1294" s="72">
        <f t="shared" si="161"/>
        <v>0.8539350794567514</v>
      </c>
    </row>
    <row r="1295" spans="1:14" ht="15" hidden="1" outlineLevel="1">
      <c r="A1295" s="60">
        <f t="shared" si="157"/>
        <v>232.5</v>
      </c>
      <c r="B1295" s="51">
        <f t="shared" si="158"/>
        <v>1148.0624987301146</v>
      </c>
      <c r="C1295" s="51">
        <f t="shared" si="162"/>
        <v>997.0523493645552</v>
      </c>
      <c r="D1295" s="81" t="str">
        <f t="shared" si="159"/>
        <v>NO VALIDO</v>
      </c>
      <c r="K1295" s="3">
        <v>13950</v>
      </c>
      <c r="L1295" s="84" t="str">
        <f t="shared" si="160"/>
        <v>NO VALIDO</v>
      </c>
      <c r="M1295" s="72">
        <f t="shared" si="163"/>
        <v>0.8509011643653942</v>
      </c>
      <c r="N1295" s="72">
        <f t="shared" si="161"/>
        <v>0.8509011643653942</v>
      </c>
    </row>
    <row r="1296" spans="1:14" ht="15" hidden="1" outlineLevel="1">
      <c r="A1296" s="60">
        <f t="shared" si="157"/>
        <v>233</v>
      </c>
      <c r="B1296" s="51">
        <f t="shared" si="158"/>
        <v>1148.3841984699238</v>
      </c>
      <c r="C1296" s="51">
        <f t="shared" si="162"/>
        <v>997.9032505289206</v>
      </c>
      <c r="D1296" s="81" t="str">
        <f t="shared" si="159"/>
        <v>NO VALIDO</v>
      </c>
      <c r="K1296" s="3">
        <v>13980</v>
      </c>
      <c r="L1296" s="84" t="str">
        <f t="shared" si="160"/>
        <v>NO VALIDO</v>
      </c>
      <c r="M1296" s="72">
        <f t="shared" si="163"/>
        <v>0.8478806220312527</v>
      </c>
      <c r="N1296" s="72">
        <f t="shared" si="161"/>
        <v>0.8478806220312527</v>
      </c>
    </row>
    <row r="1297" spans="1:14" ht="15" hidden="1" outlineLevel="1">
      <c r="A1297" s="60">
        <f t="shared" si="157"/>
        <v>233.5</v>
      </c>
      <c r="B1297" s="51">
        <f t="shared" si="158"/>
        <v>1148.705208975697</v>
      </c>
      <c r="C1297" s="51">
        <f t="shared" si="162"/>
        <v>998.7511311509518</v>
      </c>
      <c r="D1297" s="81" t="str">
        <f t="shared" si="159"/>
        <v>NO VALIDO</v>
      </c>
      <c r="K1297" s="3">
        <v>14010</v>
      </c>
      <c r="L1297" s="84" t="str">
        <f t="shared" si="160"/>
        <v>NO VALIDO</v>
      </c>
      <c r="M1297" s="72">
        <f t="shared" si="163"/>
        <v>0.8448733935478719</v>
      </c>
      <c r="N1297" s="72">
        <f t="shared" si="161"/>
        <v>0.8448733935478719</v>
      </c>
    </row>
    <row r="1298" spans="1:14" ht="15" hidden="1" outlineLevel="1">
      <c r="A1298" s="60">
        <f t="shared" si="157"/>
        <v>234</v>
      </c>
      <c r="B1298" s="51">
        <f t="shared" si="158"/>
        <v>1149.0255331944568</v>
      </c>
      <c r="C1298" s="51">
        <f t="shared" si="162"/>
        <v>999.5960045444997</v>
      </c>
      <c r="D1298" s="81" t="str">
        <f t="shared" si="159"/>
        <v>NO VALIDO</v>
      </c>
      <c r="K1298" s="3">
        <v>14040</v>
      </c>
      <c r="L1298" s="84" t="str">
        <f t="shared" si="160"/>
        <v>NO VALIDO</v>
      </c>
      <c r="M1298" s="72">
        <f t="shared" si="163"/>
        <v>0.8418794202263966</v>
      </c>
      <c r="N1298" s="72">
        <f t="shared" si="161"/>
        <v>0.8418794202263966</v>
      </c>
    </row>
    <row r="1299" spans="1:14" ht="15" hidden="1" outlineLevel="1">
      <c r="A1299" s="60">
        <f t="shared" si="157"/>
        <v>234.5</v>
      </c>
      <c r="B1299" s="51">
        <f t="shared" si="158"/>
        <v>1149.3451740543644</v>
      </c>
      <c r="C1299" s="51">
        <f t="shared" si="162"/>
        <v>1000.4378839647261</v>
      </c>
      <c r="D1299" s="81" t="str">
        <f t="shared" si="159"/>
        <v>NO VALIDO</v>
      </c>
      <c r="K1299" s="3">
        <v>14070</v>
      </c>
      <c r="L1299" s="84" t="str">
        <f t="shared" si="160"/>
        <v>NO VALIDO</v>
      </c>
      <c r="M1299" s="72">
        <f t="shared" si="163"/>
        <v>0.8388986435957607</v>
      </c>
      <c r="N1299" s="72">
        <f t="shared" si="161"/>
        <v>0.8388986435957607</v>
      </c>
    </row>
    <row r="1300" spans="1:14" ht="15" hidden="1" outlineLevel="1">
      <c r="A1300" s="60">
        <f t="shared" si="157"/>
        <v>235</v>
      </c>
      <c r="B1300" s="51">
        <f t="shared" si="158"/>
        <v>1149.6641344648808</v>
      </c>
      <c r="C1300" s="51">
        <f t="shared" si="162"/>
        <v>1001.2767826083218</v>
      </c>
      <c r="D1300" s="81" t="str">
        <f t="shared" si="159"/>
        <v>NO VALIDO</v>
      </c>
      <c r="K1300" s="3">
        <v>14100</v>
      </c>
      <c r="L1300" s="84" t="str">
        <f t="shared" si="160"/>
        <v>NO VALIDO</v>
      </c>
      <c r="M1300" s="72">
        <f t="shared" si="163"/>
        <v>0.8359310054021799</v>
      </c>
      <c r="N1300" s="72">
        <f t="shared" si="161"/>
        <v>0.8359310054021799</v>
      </c>
    </row>
    <row r="1301" spans="1:14" ht="15" hidden="1" outlineLevel="1">
      <c r="A1301" s="60">
        <f t="shared" si="157"/>
        <v>235.5</v>
      </c>
      <c r="B1301" s="51">
        <f t="shared" si="158"/>
        <v>1149.982417316925</v>
      </c>
      <c r="C1301" s="51">
        <f t="shared" si="162"/>
        <v>1002.1127136137239</v>
      </c>
      <c r="D1301" s="81" t="str">
        <f t="shared" si="159"/>
        <v>NO VALIDO</v>
      </c>
      <c r="K1301" s="3">
        <v>14130</v>
      </c>
      <c r="L1301" s="84" t="str">
        <f t="shared" si="160"/>
        <v>NO VALIDO</v>
      </c>
      <c r="M1301" s="72">
        <f t="shared" si="163"/>
        <v>0.832976447609188</v>
      </c>
      <c r="N1301" s="72">
        <f t="shared" si="161"/>
        <v>0.832976447609188</v>
      </c>
    </row>
    <row r="1302" spans="1:14" ht="15" hidden="1" outlineLevel="1">
      <c r="A1302" s="60">
        <f t="shared" si="157"/>
        <v>236</v>
      </c>
      <c r="B1302" s="51">
        <f t="shared" si="158"/>
        <v>1150.3000254830326</v>
      </c>
      <c r="C1302" s="51">
        <f t="shared" si="162"/>
        <v>1002.9456900613332</v>
      </c>
      <c r="D1302" s="81" t="str">
        <f t="shared" si="159"/>
        <v>NO VALIDO</v>
      </c>
      <c r="K1302" s="3">
        <v>14160</v>
      </c>
      <c r="L1302" s="84" t="str">
        <f t="shared" si="160"/>
        <v>NO VALIDO</v>
      </c>
      <c r="M1302" s="72">
        <f t="shared" si="163"/>
        <v>0.8300349123971957</v>
      </c>
      <c r="N1302" s="72">
        <f t="shared" si="161"/>
        <v>0.8300349123971957</v>
      </c>
    </row>
    <row r="1303" spans="1:14" ht="15" hidden="1" outlineLevel="1">
      <c r="A1303" s="60">
        <f t="shared" si="157"/>
        <v>236.5</v>
      </c>
      <c r="B1303" s="51">
        <f t="shared" si="158"/>
        <v>1150.61696181751</v>
      </c>
      <c r="C1303" s="51">
        <f t="shared" si="162"/>
        <v>1003.7757249737303</v>
      </c>
      <c r="D1303" s="81" t="str">
        <f t="shared" si="159"/>
        <v>NO VALIDO</v>
      </c>
      <c r="K1303" s="3">
        <v>14190</v>
      </c>
      <c r="L1303" s="84" t="str">
        <f t="shared" si="160"/>
        <v>NO VALIDO</v>
      </c>
      <c r="M1303" s="72">
        <f t="shared" si="163"/>
        <v>0.8271063421636041</v>
      </c>
      <c r="N1303" s="72">
        <f t="shared" si="161"/>
        <v>0.8271063421636041</v>
      </c>
    </row>
    <row r="1304" spans="1:14" ht="15" hidden="1" outlineLevel="1">
      <c r="A1304" s="60">
        <f t="shared" si="157"/>
        <v>237</v>
      </c>
      <c r="B1304" s="51">
        <f t="shared" si="158"/>
        <v>1150.9332291565886</v>
      </c>
      <c r="C1304" s="51">
        <f t="shared" si="162"/>
        <v>1004.6028313158939</v>
      </c>
      <c r="D1304" s="81" t="str">
        <f t="shared" si="159"/>
        <v>NO VALIDO</v>
      </c>
      <c r="K1304" s="3">
        <v>14220</v>
      </c>
      <c r="L1304" s="84" t="str">
        <f t="shared" si="160"/>
        <v>NO VALIDO</v>
      </c>
      <c r="M1304" s="72">
        <f t="shared" si="163"/>
        <v>0.8241906795222849</v>
      </c>
      <c r="N1304" s="72">
        <f t="shared" si="161"/>
        <v>0.8241906795222849</v>
      </c>
    </row>
    <row r="1305" spans="1:14" ht="15" hidden="1" outlineLevel="1">
      <c r="A1305" s="60">
        <f t="shared" si="157"/>
        <v>237.5</v>
      </c>
      <c r="B1305" s="51">
        <f t="shared" si="158"/>
        <v>1151.2488303185778</v>
      </c>
      <c r="C1305" s="51">
        <f t="shared" si="162"/>
        <v>1005.4270219954162</v>
      </c>
      <c r="D1305" s="81" t="str">
        <f t="shared" si="159"/>
        <v>NO VALIDO</v>
      </c>
      <c r="K1305" s="3">
        <v>14250</v>
      </c>
      <c r="L1305" s="84" t="str">
        <f t="shared" si="160"/>
        <v>NO VALIDO</v>
      </c>
      <c r="M1305" s="72">
        <f t="shared" si="163"/>
        <v>0.8212878673035038</v>
      </c>
      <c r="N1305" s="72">
        <f t="shared" si="161"/>
        <v>0.8212878673035038</v>
      </c>
    </row>
    <row r="1306" spans="1:14" ht="15" hidden="1" outlineLevel="1">
      <c r="A1306" s="60">
        <f t="shared" si="157"/>
        <v>238</v>
      </c>
      <c r="B1306" s="51">
        <f t="shared" si="158"/>
        <v>1151.5637681040153</v>
      </c>
      <c r="C1306" s="51">
        <f t="shared" si="162"/>
        <v>1006.2483098627197</v>
      </c>
      <c r="D1306" s="81" t="str">
        <f t="shared" si="159"/>
        <v>NO VALIDO</v>
      </c>
      <c r="K1306" s="3">
        <v>14280</v>
      </c>
      <c r="L1306" s="84" t="str">
        <f t="shared" si="160"/>
        <v>NO VALIDO</v>
      </c>
      <c r="M1306" s="72">
        <f t="shared" si="163"/>
        <v>0.8183978485536226</v>
      </c>
      <c r="N1306" s="72">
        <f t="shared" si="161"/>
        <v>0.8183978485536226</v>
      </c>
    </row>
    <row r="1307" spans="1:14" ht="15" hidden="1" outlineLevel="1">
      <c r="A1307" s="60">
        <f t="shared" si="157"/>
        <v>238.5</v>
      </c>
      <c r="B1307" s="51">
        <f t="shared" si="158"/>
        <v>1151.8780452958151</v>
      </c>
      <c r="C1307" s="51">
        <f t="shared" si="162"/>
        <v>1007.0667077112734</v>
      </c>
      <c r="D1307" s="81" t="str">
        <f t="shared" si="159"/>
        <v>NO VALIDO</v>
      </c>
      <c r="K1307" s="3">
        <v>14310</v>
      </c>
      <c r="L1307" s="84" t="str">
        <f t="shared" si="160"/>
        <v>NO VALIDO</v>
      </c>
      <c r="M1307" s="72">
        <f t="shared" si="163"/>
        <v>0.8155205665349606</v>
      </c>
      <c r="N1307" s="72">
        <f t="shared" si="161"/>
        <v>0.8155205665349606</v>
      </c>
    </row>
    <row r="1308" spans="1:14" ht="15" hidden="1" outlineLevel="1">
      <c r="A1308" s="60">
        <f t="shared" si="157"/>
        <v>239</v>
      </c>
      <c r="B1308" s="51">
        <f t="shared" si="158"/>
        <v>1152.191664659417</v>
      </c>
      <c r="C1308" s="51">
        <f t="shared" si="162"/>
        <v>1007.8822282778083</v>
      </c>
      <c r="D1308" s="81" t="str">
        <f t="shared" si="159"/>
        <v>NO VALIDO</v>
      </c>
      <c r="K1308" s="3">
        <v>14340</v>
      </c>
      <c r="L1308" s="84" t="str">
        <f t="shared" si="160"/>
        <v>NO VALIDO</v>
      </c>
      <c r="M1308" s="72">
        <f t="shared" si="163"/>
        <v>0.8126559647253275</v>
      </c>
      <c r="N1308" s="72">
        <f t="shared" si="161"/>
        <v>0.8126559647253275</v>
      </c>
    </row>
    <row r="1309" spans="1:14" ht="15" hidden="1" outlineLevel="1">
      <c r="A1309" s="60">
        <f t="shared" si="157"/>
        <v>239.5</v>
      </c>
      <c r="B1309" s="51">
        <f t="shared" si="158"/>
        <v>1152.5046289429315</v>
      </c>
      <c r="C1309" s="51">
        <f t="shared" si="162"/>
        <v>1008.6948842425336</v>
      </c>
      <c r="D1309" s="81" t="str">
        <f t="shared" si="159"/>
        <v>NO VALIDO</v>
      </c>
      <c r="K1309" s="3">
        <v>14370</v>
      </c>
      <c r="L1309" s="84" t="str">
        <f t="shared" si="160"/>
        <v>NO VALIDO</v>
      </c>
      <c r="M1309" s="72">
        <f t="shared" si="163"/>
        <v>0.809803986817913</v>
      </c>
      <c r="N1309" s="72">
        <f t="shared" si="161"/>
        <v>0.809803986817913</v>
      </c>
    </row>
    <row r="1310" spans="1:14" ht="15" collapsed="1">
      <c r="A1310" s="60">
        <f t="shared" si="157"/>
        <v>240</v>
      </c>
      <c r="B1310" s="51">
        <f t="shared" si="158"/>
        <v>1152.8169408772842</v>
      </c>
      <c r="C1310" s="51">
        <f t="shared" si="162"/>
        <v>1009.5046882293515</v>
      </c>
      <c r="D1310" s="81" t="str">
        <f t="shared" si="159"/>
        <v>NO VALIDO</v>
      </c>
      <c r="K1310" s="3">
        <v>14400</v>
      </c>
      <c r="L1310" s="84" t="str">
        <f t="shared" si="160"/>
        <v>NO VALIDO</v>
      </c>
      <c r="M1310" s="72">
        <f t="shared" si="163"/>
        <v>0.8069645767209963</v>
      </c>
      <c r="N1310" s="72">
        <f t="shared" si="161"/>
        <v>0.8069645767209963</v>
      </c>
    </row>
    <row r="1311" spans="1:14" ht="15" hidden="1" outlineLevel="1">
      <c r="A1311" s="60">
        <f t="shared" si="157"/>
        <v>240.5</v>
      </c>
      <c r="B1311" s="51">
        <f t="shared" si="158"/>
        <v>1153.128603176359</v>
      </c>
      <c r="C1311" s="51">
        <f t="shared" si="162"/>
        <v>1010.3116528060725</v>
      </c>
      <c r="D1311" s="81" t="str">
        <f t="shared" si="159"/>
        <v>NO VALIDO</v>
      </c>
      <c r="K1311" s="3">
        <v>14430</v>
      </c>
      <c r="L1311" s="84" t="str">
        <f t="shared" si="160"/>
        <v>NO VALIDO</v>
      </c>
      <c r="M1311" s="72">
        <f t="shared" si="163"/>
        <v>0.8041376785576051</v>
      </c>
      <c r="N1311" s="72">
        <f t="shared" si="161"/>
        <v>0.8041376785576051</v>
      </c>
    </row>
    <row r="1312" spans="1:14" ht="15" hidden="1" outlineLevel="1">
      <c r="A1312" s="60">
        <f t="shared" si="157"/>
        <v>241</v>
      </c>
      <c r="B1312" s="51">
        <f t="shared" si="158"/>
        <v>1153.4396185371402</v>
      </c>
      <c r="C1312" s="51">
        <f t="shared" si="162"/>
        <v>1011.1157904846301</v>
      </c>
      <c r="D1312" s="81" t="str">
        <f t="shared" si="159"/>
        <v>NO VALIDO</v>
      </c>
      <c r="K1312" s="3">
        <v>14460</v>
      </c>
      <c r="L1312" s="84" t="str">
        <f t="shared" si="160"/>
        <v>NO VALIDO</v>
      </c>
      <c r="M1312" s="72">
        <f t="shared" si="163"/>
        <v>0.8013232366652339</v>
      </c>
      <c r="N1312" s="72">
        <f t="shared" si="161"/>
        <v>0.8013232366652339</v>
      </c>
    </row>
    <row r="1313" spans="1:14" ht="15" hidden="1" outlineLevel="1">
      <c r="A1313" s="60">
        <f t="shared" si="157"/>
        <v>241.5</v>
      </c>
      <c r="B1313" s="51">
        <f t="shared" si="158"/>
        <v>1153.7499896398508</v>
      </c>
      <c r="C1313" s="51">
        <f t="shared" si="162"/>
        <v>1011.9171137212953</v>
      </c>
      <c r="D1313" s="81" t="str">
        <f t="shared" si="159"/>
        <v>NO VALIDO</v>
      </c>
      <c r="K1313" s="3">
        <v>14490</v>
      </c>
      <c r="L1313" s="84" t="str">
        <f t="shared" si="160"/>
        <v>NO VALIDO</v>
      </c>
      <c r="M1313" s="72">
        <f t="shared" si="163"/>
        <v>0.7985211955956028</v>
      </c>
      <c r="N1313" s="72">
        <f t="shared" si="161"/>
        <v>0.7985211955956028</v>
      </c>
    </row>
    <row r="1314" spans="1:14" ht="15" hidden="1" outlineLevel="1">
      <c r="A1314" s="60">
        <f t="shared" si="157"/>
        <v>242</v>
      </c>
      <c r="B1314" s="51">
        <f t="shared" si="158"/>
        <v>1154.0597191480933</v>
      </c>
      <c r="C1314" s="51">
        <f t="shared" si="162"/>
        <v>1012.715634916891</v>
      </c>
      <c r="D1314" s="81" t="str">
        <f t="shared" si="159"/>
        <v>NO VALIDO</v>
      </c>
      <c r="K1314" s="3">
        <v>14520</v>
      </c>
      <c r="L1314" s="84" t="str">
        <f t="shared" si="160"/>
        <v>NO VALIDO</v>
      </c>
      <c r="M1314" s="72">
        <f t="shared" si="163"/>
        <v>0.7957315001142068</v>
      </c>
      <c r="N1314" s="72">
        <f t="shared" si="161"/>
        <v>0.7957315001142068</v>
      </c>
    </row>
    <row r="1315" spans="1:14" ht="15" hidden="1" outlineLevel="1">
      <c r="A1315" s="60">
        <f t="shared" si="157"/>
        <v>242.5</v>
      </c>
      <c r="B1315" s="51">
        <f t="shared" si="158"/>
        <v>1154.368809708985</v>
      </c>
      <c r="C1315" s="51">
        <f t="shared" si="162"/>
        <v>1013.5113664170052</v>
      </c>
      <c r="D1315" s="81" t="str">
        <f t="shared" si="159"/>
        <v>NO VALIDO</v>
      </c>
      <c r="K1315" s="3">
        <v>14550</v>
      </c>
      <c r="L1315" s="84" t="str">
        <f t="shared" si="160"/>
        <v>NO VALIDO</v>
      </c>
      <c r="M1315" s="72">
        <f t="shared" si="163"/>
        <v>0.7929540952001828</v>
      </c>
      <c r="N1315" s="72">
        <f t="shared" si="161"/>
        <v>0.7929540952001828</v>
      </c>
    </row>
    <row r="1316" spans="1:14" ht="15" hidden="1" outlineLevel="1">
      <c r="A1316" s="60">
        <f t="shared" si="157"/>
        <v>243</v>
      </c>
      <c r="B1316" s="51">
        <f t="shared" si="158"/>
        <v>1154.6772639532956</v>
      </c>
      <c r="C1316" s="51">
        <f t="shared" si="162"/>
        <v>1014.3043205122054</v>
      </c>
      <c r="D1316" s="81" t="str">
        <f t="shared" si="159"/>
        <v>NO VALIDO</v>
      </c>
      <c r="K1316" s="3">
        <v>14580</v>
      </c>
      <c r="L1316" s="84" t="str">
        <f t="shared" si="160"/>
        <v>NO VALIDO</v>
      </c>
      <c r="M1316" s="72">
        <f t="shared" si="163"/>
        <v>0.7901889260457445</v>
      </c>
      <c r="N1316" s="72">
        <f t="shared" si="161"/>
        <v>0.7901889260457445</v>
      </c>
    </row>
    <row r="1317" spans="1:14" ht="15" hidden="1" outlineLevel="1">
      <c r="A1317" s="60">
        <f t="shared" si="157"/>
        <v>243.5</v>
      </c>
      <c r="B1317" s="51">
        <f t="shared" si="158"/>
        <v>1154.9850844955795</v>
      </c>
      <c r="C1317" s="51">
        <f t="shared" si="162"/>
        <v>1015.0945094382512</v>
      </c>
      <c r="D1317" s="81" t="str">
        <f t="shared" si="159"/>
        <v>NO VALIDO</v>
      </c>
      <c r="K1317" s="3">
        <v>14610</v>
      </c>
      <c r="L1317" s="84" t="str">
        <f t="shared" si="160"/>
        <v>NO VALIDO</v>
      </c>
      <c r="M1317" s="72">
        <f t="shared" si="163"/>
        <v>0.787435938056116</v>
      </c>
      <c r="N1317" s="72">
        <f t="shared" si="161"/>
        <v>0.787435938056116</v>
      </c>
    </row>
    <row r="1318" spans="1:14" ht="15" hidden="1" outlineLevel="1">
      <c r="A1318" s="60">
        <f t="shared" si="157"/>
        <v>244</v>
      </c>
      <c r="B1318" s="51">
        <f t="shared" si="158"/>
        <v>1155.2922739343098</v>
      </c>
      <c r="C1318" s="51">
        <f t="shared" si="162"/>
        <v>1015.8819453763073</v>
      </c>
      <c r="D1318" s="81" t="str">
        <f t="shared" si="159"/>
        <v>NO VALIDO</v>
      </c>
      <c r="K1318" s="3">
        <v>14640</v>
      </c>
      <c r="L1318" s="84" t="str">
        <f t="shared" si="160"/>
        <v>NO VALIDO</v>
      </c>
      <c r="M1318" s="72">
        <f t="shared" si="163"/>
        <v>0.7846950768490283</v>
      </c>
      <c r="N1318" s="72">
        <f t="shared" si="161"/>
        <v>0.7846950768490283</v>
      </c>
    </row>
    <row r="1319" spans="1:14" ht="15" hidden="1" outlineLevel="1">
      <c r="A1319" s="60">
        <f t="shared" si="157"/>
        <v>244.5</v>
      </c>
      <c r="B1319" s="51">
        <f t="shared" si="158"/>
        <v>1155.5988348520104</v>
      </c>
      <c r="C1319" s="51">
        <f t="shared" si="162"/>
        <v>1016.6666404531563</v>
      </c>
      <c r="D1319" s="81" t="str">
        <f t="shared" si="159"/>
        <v>NO VALIDO</v>
      </c>
      <c r="K1319" s="3">
        <v>14670</v>
      </c>
      <c r="L1319" s="84" t="str">
        <f t="shared" si="160"/>
        <v>NO VALIDO</v>
      </c>
      <c r="M1319" s="72">
        <f t="shared" si="163"/>
        <v>0.781966288254312</v>
      </c>
      <c r="N1319" s="72">
        <f t="shared" si="161"/>
        <v>0.781966288254312</v>
      </c>
    </row>
    <row r="1320" spans="1:14" ht="15" hidden="1" outlineLevel="1">
      <c r="A1320" s="60">
        <f t="shared" si="157"/>
        <v>245</v>
      </c>
      <c r="B1320" s="51">
        <f t="shared" si="158"/>
        <v>1155.9047698153856</v>
      </c>
      <c r="C1320" s="51">
        <f t="shared" si="162"/>
        <v>1017.4486067414107</v>
      </c>
      <c r="D1320" s="81" t="str">
        <f t="shared" si="159"/>
        <v>NO VALIDO</v>
      </c>
      <c r="K1320" s="3">
        <v>14700</v>
      </c>
      <c r="L1320" s="84" t="str">
        <f t="shared" si="160"/>
        <v>NO VALIDO</v>
      </c>
      <c r="M1320" s="72">
        <f t="shared" si="163"/>
        <v>0.7792495183136805</v>
      </c>
      <c r="N1320" s="72">
        <f t="shared" si="161"/>
        <v>0.7792495183136805</v>
      </c>
    </row>
    <row r="1321" spans="1:14" ht="15" hidden="1" outlineLevel="1">
      <c r="A1321" s="60">
        <f t="shared" si="157"/>
        <v>245.5</v>
      </c>
      <c r="B1321" s="51">
        <f t="shared" si="158"/>
        <v>1156.2100813754487</v>
      </c>
      <c r="C1321" s="51">
        <f t="shared" si="162"/>
        <v>1018.2278562597244</v>
      </c>
      <c r="D1321" s="81" t="str">
        <f t="shared" si="159"/>
        <v>NO VALIDO</v>
      </c>
      <c r="K1321" s="3">
        <v>14730</v>
      </c>
      <c r="L1321" s="84" t="str">
        <f t="shared" si="160"/>
        <v>NO VALIDO</v>
      </c>
      <c r="M1321" s="72">
        <f t="shared" si="163"/>
        <v>0.7765447132803428</v>
      </c>
      <c r="N1321" s="72">
        <f t="shared" si="161"/>
        <v>0.7765447132803428</v>
      </c>
    </row>
    <row r="1322" spans="1:14" ht="15" hidden="1" outlineLevel="1">
      <c r="A1322" s="60">
        <f t="shared" si="157"/>
        <v>246</v>
      </c>
      <c r="B1322" s="51">
        <f t="shared" si="158"/>
        <v>1156.5147720676507</v>
      </c>
      <c r="C1322" s="51">
        <f t="shared" si="162"/>
        <v>1019.0044009730047</v>
      </c>
      <c r="D1322" s="81" t="str">
        <f t="shared" si="159"/>
        <v>NO VALIDO</v>
      </c>
      <c r="K1322" s="3">
        <v>14760</v>
      </c>
      <c r="L1322" s="84" t="str">
        <f t="shared" si="160"/>
        <v>NO VALIDO</v>
      </c>
      <c r="M1322" s="72">
        <f t="shared" si="163"/>
        <v>0.7738518196184829</v>
      </c>
      <c r="N1322" s="72">
        <f t="shared" si="161"/>
        <v>0.7738518196184829</v>
      </c>
    </row>
    <row r="1323" spans="1:14" ht="15" hidden="1" outlineLevel="1">
      <c r="A1323" s="60">
        <f t="shared" si="157"/>
        <v>246.5</v>
      </c>
      <c r="B1323" s="51">
        <f t="shared" si="158"/>
        <v>1156.818844412006</v>
      </c>
      <c r="C1323" s="51">
        <f t="shared" si="162"/>
        <v>1019.7782527926232</v>
      </c>
      <c r="D1323" s="81" t="str">
        <f t="shared" si="159"/>
        <v>NO VALIDO</v>
      </c>
      <c r="K1323" s="3">
        <v>14790</v>
      </c>
      <c r="L1323" s="84" t="str">
        <f t="shared" si="160"/>
        <v>NO VALIDO</v>
      </c>
      <c r="M1323" s="72">
        <f t="shared" si="163"/>
        <v>0.7711707840030821</v>
      </c>
      <c r="N1323" s="72">
        <f t="shared" si="161"/>
        <v>0.7711707840030821</v>
      </c>
    </row>
    <row r="1324" spans="1:14" ht="15" hidden="1" outlineLevel="1">
      <c r="A1324" s="60">
        <f t="shared" si="157"/>
        <v>247</v>
      </c>
      <c r="B1324" s="51">
        <f t="shared" si="158"/>
        <v>1157.122300913217</v>
      </c>
      <c r="C1324" s="51">
        <f t="shared" si="162"/>
        <v>1020.5494235766263</v>
      </c>
      <c r="D1324" s="81" t="str">
        <f t="shared" si="159"/>
        <v>NO VALIDO</v>
      </c>
      <c r="K1324" s="3">
        <v>14820</v>
      </c>
      <c r="L1324" s="84" t="str">
        <f t="shared" si="160"/>
        <v>NO VALIDO</v>
      </c>
      <c r="M1324" s="72">
        <f t="shared" si="163"/>
        <v>0.7685015533194398</v>
      </c>
      <c r="N1324" s="72">
        <f t="shared" si="161"/>
        <v>0.7685015533194398</v>
      </c>
    </row>
    <row r="1325" spans="1:14" ht="15" hidden="1" outlineLevel="1">
      <c r="A1325" s="60">
        <f t="shared" si="157"/>
        <v>247.5</v>
      </c>
      <c r="B1325" s="51">
        <f t="shared" si="158"/>
        <v>1157.4251440607989</v>
      </c>
      <c r="C1325" s="51">
        <f t="shared" si="162"/>
        <v>1021.3179251299457</v>
      </c>
      <c r="D1325" s="81" t="str">
        <f t="shared" si="159"/>
        <v>NO VALIDO</v>
      </c>
      <c r="K1325" s="3">
        <v>14850</v>
      </c>
      <c r="L1325" s="84" t="str">
        <f t="shared" si="160"/>
        <v>NO VALIDO</v>
      </c>
      <c r="M1325" s="72">
        <f t="shared" si="163"/>
        <v>0.7658440746627333</v>
      </c>
      <c r="N1325" s="72">
        <f t="shared" si="161"/>
        <v>0.7658440746627333</v>
      </c>
    </row>
    <row r="1326" spans="1:14" ht="15" hidden="1" outlineLevel="1">
      <c r="A1326" s="60">
        <f t="shared" si="157"/>
        <v>248</v>
      </c>
      <c r="B1326" s="51">
        <f t="shared" si="158"/>
        <v>1157.7273763292012</v>
      </c>
      <c r="C1326" s="51">
        <f t="shared" si="162"/>
        <v>1022.0837692046084</v>
      </c>
      <c r="D1326" s="81" t="str">
        <f t="shared" si="159"/>
        <v>NO VALIDO</v>
      </c>
      <c r="K1326" s="3">
        <v>14880</v>
      </c>
      <c r="L1326" s="84" t="str">
        <f t="shared" si="160"/>
        <v>NO VALIDO</v>
      </c>
      <c r="M1326" s="72">
        <f t="shared" si="163"/>
        <v>0.7631982953377069</v>
      </c>
      <c r="N1326" s="72">
        <f t="shared" si="161"/>
        <v>0.7631982953377069</v>
      </c>
    </row>
    <row r="1327" spans="1:14" ht="15" hidden="1" outlineLevel="1">
      <c r="A1327" s="60">
        <f t="shared" si="157"/>
        <v>248.5</v>
      </c>
      <c r="B1327" s="51">
        <f t="shared" si="158"/>
        <v>1158.0290001779301</v>
      </c>
      <c r="C1327" s="51">
        <f t="shared" si="162"/>
        <v>1022.8469674999461</v>
      </c>
      <c r="D1327" s="81" t="str">
        <f t="shared" si="159"/>
        <v>NO VALIDO</v>
      </c>
      <c r="K1327" s="3">
        <v>14910</v>
      </c>
      <c r="L1327" s="84" t="str">
        <f t="shared" si="160"/>
        <v>NO VALIDO</v>
      </c>
      <c r="M1327" s="72">
        <f t="shared" si="163"/>
        <v>0.7605641628582008</v>
      </c>
      <c r="N1327" s="72">
        <f t="shared" si="161"/>
        <v>0.7605641628582008</v>
      </c>
    </row>
    <row r="1328" spans="1:14" ht="15" hidden="1" outlineLevel="1">
      <c r="A1328" s="60">
        <f t="shared" si="157"/>
        <v>249</v>
      </c>
      <c r="B1328" s="51">
        <f t="shared" si="158"/>
        <v>1158.3300180516683</v>
      </c>
      <c r="C1328" s="51">
        <f t="shared" si="162"/>
        <v>1023.6075316628043</v>
      </c>
      <c r="D1328" s="81" t="str">
        <f t="shared" si="159"/>
        <v>NO VALIDO</v>
      </c>
      <c r="K1328" s="3">
        <v>14940</v>
      </c>
      <c r="L1328" s="84" t="str">
        <f t="shared" si="160"/>
        <v>NO VALIDO</v>
      </c>
      <c r="M1328" s="72">
        <f t="shared" si="163"/>
        <v>0.7579416249467542</v>
      </c>
      <c r="N1328" s="72">
        <f t="shared" si="161"/>
        <v>0.7579416249467542</v>
      </c>
    </row>
    <row r="1329" spans="1:14" ht="15" hidden="1" outlineLevel="1">
      <c r="A1329" s="60">
        <f t="shared" si="157"/>
        <v>249.5</v>
      </c>
      <c r="B1329" s="51">
        <f t="shared" si="158"/>
        <v>1158.6304323803922</v>
      </c>
      <c r="C1329" s="51">
        <f t="shared" si="162"/>
        <v>1024.365473287751</v>
      </c>
      <c r="D1329" s="81" t="str">
        <f t="shared" si="159"/>
        <v>NO VALIDO</v>
      </c>
      <c r="K1329" s="3">
        <v>14970</v>
      </c>
      <c r="L1329" s="84" t="str">
        <f t="shared" si="160"/>
        <v>NO VALIDO</v>
      </c>
      <c r="M1329" s="72">
        <f t="shared" si="163"/>
        <v>0.7553306295343334</v>
      </c>
      <c r="N1329" s="72">
        <f t="shared" si="161"/>
        <v>0.7553306295343334</v>
      </c>
    </row>
    <row r="1330" spans="1:14" ht="15" hidden="1" outlineLevel="1">
      <c r="A1330" s="60">
        <f t="shared" si="157"/>
        <v>250</v>
      </c>
      <c r="B1330" s="51">
        <f t="shared" si="158"/>
        <v>1158.930245579493</v>
      </c>
      <c r="C1330" s="51">
        <f t="shared" si="162"/>
        <v>1025.1208039172852</v>
      </c>
      <c r="D1330" s="81" t="str">
        <f t="shared" si="159"/>
        <v>NO VALIDO</v>
      </c>
      <c r="K1330" s="3">
        <v>15000</v>
      </c>
      <c r="L1330" s="84" t="str">
        <f t="shared" si="160"/>
        <v>NO VALIDO</v>
      </c>
      <c r="M1330" s="72">
        <f t="shared" si="163"/>
        <v>0.7527311247595402</v>
      </c>
      <c r="N1330" s="72">
        <f t="shared" si="161"/>
        <v>0.7527311247595402</v>
      </c>
    </row>
    <row r="1331" spans="1:14" ht="15" hidden="1" outlineLevel="1">
      <c r="A1331" s="60">
        <f t="shared" si="157"/>
        <v>250.5</v>
      </c>
      <c r="B1331" s="51">
        <f t="shared" si="158"/>
        <v>1159.2294600498892</v>
      </c>
      <c r="C1331" s="51">
        <f t="shared" si="162"/>
        <v>1025.8735350420448</v>
      </c>
      <c r="D1331" s="81" t="str">
        <f t="shared" si="159"/>
        <v>NO VALIDO</v>
      </c>
      <c r="K1331" s="3">
        <v>15030</v>
      </c>
      <c r="L1331" s="84" t="str">
        <f t="shared" si="160"/>
        <v>NO VALIDO</v>
      </c>
      <c r="M1331" s="72">
        <f t="shared" si="163"/>
        <v>0.7501430589687027</v>
      </c>
      <c r="N1331" s="72">
        <f t="shared" si="161"/>
        <v>0.7501430589687027</v>
      </c>
    </row>
    <row r="1332" spans="1:14" ht="15" hidden="1" outlineLevel="1">
      <c r="A1332" s="60">
        <f t="shared" si="157"/>
        <v>251</v>
      </c>
      <c r="B1332" s="51">
        <f t="shared" si="158"/>
        <v>1159.528078178146</v>
      </c>
      <c r="C1332" s="51">
        <f t="shared" si="162"/>
        <v>1026.6236781010134</v>
      </c>
      <c r="D1332" s="81" t="str">
        <f t="shared" si="159"/>
        <v>NO VALIDO</v>
      </c>
      <c r="K1332" s="3">
        <v>15060</v>
      </c>
      <c r="L1332" s="84" t="str">
        <f t="shared" si="160"/>
        <v>NO VALIDO</v>
      </c>
      <c r="M1332" s="72">
        <f t="shared" si="163"/>
        <v>0.7475663807148771</v>
      </c>
      <c r="N1332" s="72">
        <f t="shared" si="161"/>
        <v>0.7475663807148771</v>
      </c>
    </row>
    <row r="1333" spans="1:14" ht="15" hidden="1" outlineLevel="1">
      <c r="A1333" s="60">
        <f t="shared" si="157"/>
        <v>251.5</v>
      </c>
      <c r="B1333" s="51">
        <f t="shared" si="158"/>
        <v>1159.8261023365858</v>
      </c>
      <c r="C1333" s="51">
        <f t="shared" si="162"/>
        <v>1027.3712444817284</v>
      </c>
      <c r="D1333" s="81" t="str">
        <f t="shared" si="159"/>
        <v>NO VALIDO</v>
      </c>
      <c r="K1333" s="3">
        <v>15090</v>
      </c>
      <c r="L1333" s="84" t="str">
        <f t="shared" si="160"/>
        <v>NO VALIDO</v>
      </c>
      <c r="M1333" s="72">
        <f t="shared" si="163"/>
        <v>0.7450010387579519</v>
      </c>
      <c r="N1333" s="72">
        <f t="shared" si="161"/>
        <v>0.7450010387579519</v>
      </c>
    </row>
    <row r="1334" spans="1:14" ht="15" hidden="1" outlineLevel="1">
      <c r="A1334" s="60">
        <f t="shared" si="157"/>
        <v>252</v>
      </c>
      <c r="B1334" s="51">
        <f t="shared" si="158"/>
        <v>1160.123534883404</v>
      </c>
      <c r="C1334" s="51">
        <f t="shared" si="162"/>
        <v>1028.1162455204862</v>
      </c>
      <c r="D1334" s="81" t="str">
        <f t="shared" si="159"/>
        <v>NO VALIDO</v>
      </c>
      <c r="K1334" s="3">
        <v>15120</v>
      </c>
      <c r="L1334" s="84" t="str">
        <f t="shared" si="160"/>
        <v>NO VALIDO</v>
      </c>
      <c r="M1334" s="72">
        <f t="shared" si="163"/>
        <v>0.7424469820637557</v>
      </c>
      <c r="N1334" s="72">
        <f t="shared" si="161"/>
        <v>0.7424469820637557</v>
      </c>
    </row>
    <row r="1335" spans="1:14" ht="15" hidden="1" outlineLevel="1">
      <c r="A1335" s="60">
        <f t="shared" si="157"/>
        <v>252.5</v>
      </c>
      <c r="B1335" s="51">
        <f t="shared" si="158"/>
        <v>1160.42037816278</v>
      </c>
      <c r="C1335" s="51">
        <f t="shared" si="162"/>
        <v>1028.85869250255</v>
      </c>
      <c r="D1335" s="81" t="str">
        <f t="shared" si="159"/>
        <v>NO VALIDO</v>
      </c>
      <c r="K1335" s="3">
        <v>15150</v>
      </c>
      <c r="L1335" s="84" t="str">
        <f t="shared" si="160"/>
        <v>NO VALIDO</v>
      </c>
      <c r="M1335" s="72">
        <f t="shared" si="163"/>
        <v>0.739904159803883</v>
      </c>
      <c r="N1335" s="72">
        <f t="shared" si="161"/>
        <v>0.739904159803883</v>
      </c>
    </row>
    <row r="1336" spans="1:14" ht="15" hidden="1" outlineLevel="1">
      <c r="A1336" s="60">
        <f t="shared" si="157"/>
        <v>253</v>
      </c>
      <c r="B1336" s="51">
        <f t="shared" si="158"/>
        <v>1160.7166345049873</v>
      </c>
      <c r="C1336" s="51">
        <f t="shared" si="162"/>
        <v>1029.5985966623539</v>
      </c>
      <c r="D1336" s="81" t="str">
        <f t="shared" si="159"/>
        <v>NO VALIDO</v>
      </c>
      <c r="K1336" s="3">
        <v>15180</v>
      </c>
      <c r="L1336" s="84" t="str">
        <f t="shared" si="160"/>
        <v>NO VALIDO</v>
      </c>
      <c r="M1336" s="72">
        <f t="shared" si="163"/>
        <v>0.7373725213551615</v>
      </c>
      <c r="N1336" s="72">
        <f t="shared" si="161"/>
        <v>0.7373725213551615</v>
      </c>
    </row>
    <row r="1337" spans="1:14" ht="15" hidden="1" outlineLevel="1">
      <c r="A1337" s="60">
        <f t="shared" si="157"/>
        <v>253.5</v>
      </c>
      <c r="B1337" s="51">
        <f t="shared" si="158"/>
        <v>1161.0123062265043</v>
      </c>
      <c r="C1337" s="51">
        <f t="shared" si="162"/>
        <v>1030.335969183709</v>
      </c>
      <c r="D1337" s="81" t="str">
        <f t="shared" si="159"/>
        <v>NO VALIDO</v>
      </c>
      <c r="K1337" s="3">
        <v>15210</v>
      </c>
      <c r="L1337" s="84" t="str">
        <f t="shared" si="160"/>
        <v>NO VALIDO</v>
      </c>
      <c r="M1337" s="72">
        <f t="shared" si="163"/>
        <v>0.7348520162991412</v>
      </c>
      <c r="N1337" s="72">
        <f t="shared" si="161"/>
        <v>0.7348520162991412</v>
      </c>
    </row>
    <row r="1338" spans="1:14" ht="15" hidden="1" outlineLevel="1">
      <c r="A1338" s="60">
        <f t="shared" si="157"/>
        <v>254</v>
      </c>
      <c r="B1338" s="51">
        <f t="shared" si="158"/>
        <v>1161.3073956301232</v>
      </c>
      <c r="C1338" s="51">
        <f t="shared" si="162"/>
        <v>1031.0708212000081</v>
      </c>
      <c r="D1338" s="81" t="str">
        <f t="shared" si="159"/>
        <v>NO VALIDO</v>
      </c>
      <c r="K1338" s="3">
        <v>15240</v>
      </c>
      <c r="L1338" s="84" t="str">
        <f t="shared" si="160"/>
        <v>NO VALIDO</v>
      </c>
      <c r="M1338" s="72">
        <f t="shared" si="163"/>
        <v>0.7323425944216551</v>
      </c>
      <c r="N1338" s="72">
        <f t="shared" si="161"/>
        <v>0.7323425944216551</v>
      </c>
    </row>
    <row r="1339" spans="1:14" ht="15" hidden="1" outlineLevel="1">
      <c r="A1339" s="60">
        <f t="shared" si="157"/>
        <v>254.5</v>
      </c>
      <c r="B1339" s="51">
        <f t="shared" si="158"/>
        <v>1161.6019050050568</v>
      </c>
      <c r="C1339" s="51">
        <f t="shared" si="162"/>
        <v>1031.8031637944298</v>
      </c>
      <c r="D1339" s="81" t="str">
        <f t="shared" si="159"/>
        <v>NO VALIDO</v>
      </c>
      <c r="K1339" s="3">
        <v>15270</v>
      </c>
      <c r="L1339" s="84" t="str">
        <f t="shared" si="160"/>
        <v>NO VALIDO</v>
      </c>
      <c r="M1339" s="72">
        <f t="shared" si="163"/>
        <v>0.7298442057124321</v>
      </c>
      <c r="N1339" s="72">
        <f t="shared" si="161"/>
        <v>0.7298442057124321</v>
      </c>
    </row>
    <row r="1340" spans="1:14" ht="15" hidden="1" outlineLevel="1">
      <c r="A1340" s="60">
        <f t="shared" si="157"/>
        <v>255</v>
      </c>
      <c r="B1340" s="51">
        <f t="shared" si="158"/>
        <v>1161.8958366270442</v>
      </c>
      <c r="C1340" s="51">
        <f t="shared" si="162"/>
        <v>1032.5330080001422</v>
      </c>
      <c r="D1340" s="81" t="str">
        <f t="shared" si="159"/>
        <v>NO VALIDO</v>
      </c>
      <c r="K1340" s="3">
        <v>15300</v>
      </c>
      <c r="L1340" s="84" t="str">
        <f t="shared" si="160"/>
        <v>NO VALIDO</v>
      </c>
      <c r="M1340" s="72">
        <f t="shared" si="163"/>
        <v>0.7273568003646087</v>
      </c>
      <c r="N1340" s="72">
        <f t="shared" si="161"/>
        <v>0.7273568003646087</v>
      </c>
    </row>
    <row r="1341" spans="1:14" ht="15" hidden="1" outlineLevel="1">
      <c r="A1341" s="60">
        <f t="shared" si="157"/>
        <v>255.5</v>
      </c>
      <c r="B1341" s="51">
        <f t="shared" si="158"/>
        <v>1162.1891927584595</v>
      </c>
      <c r="C1341" s="51">
        <f t="shared" si="162"/>
        <v>1033.2603648005067</v>
      </c>
      <c r="D1341" s="81" t="str">
        <f t="shared" si="159"/>
        <v>NO VALIDO</v>
      </c>
      <c r="K1341" s="3">
        <v>15330</v>
      </c>
      <c r="L1341" s="84" t="str">
        <f t="shared" si="160"/>
        <v>NO VALIDO</v>
      </c>
      <c r="M1341" s="72">
        <f t="shared" si="163"/>
        <v>0.7248803287739737</v>
      </c>
      <c r="N1341" s="72">
        <f t="shared" si="161"/>
        <v>0.7248803287739737</v>
      </c>
    </row>
    <row r="1342" spans="1:14" ht="15" hidden="1" outlineLevel="1">
      <c r="A1342" s="60">
        <f aca="true" t="shared" si="164" ref="A1342:A1405">K1342/60</f>
        <v>256</v>
      </c>
      <c r="B1342" s="51">
        <f aca="true" t="shared" si="165" ref="B1342:B1405">20+345*(LOG(8*A1342+1))</f>
        <v>1162.4819756484123</v>
      </c>
      <c r="C1342" s="51">
        <f t="shared" si="162"/>
        <v>1033.9852451292807</v>
      </c>
      <c r="D1342" s="81" t="str">
        <f aca="true" t="shared" si="166" ref="D1342:D1405">IF(C1342&lt;$E$38,"VALIDO","NO VALIDO")</f>
        <v>NO VALIDO</v>
      </c>
      <c r="K1342" s="3">
        <v>15360</v>
      </c>
      <c r="L1342" s="84" t="str">
        <f aca="true" t="shared" si="167" ref="L1342:L1405">IF(C1342&lt;$E$38,C1342,"NO VALIDO")</f>
        <v>NO VALIDO</v>
      </c>
      <c r="M1342" s="72">
        <f t="shared" si="163"/>
        <v>0.7224147415390167</v>
      </c>
      <c r="N1342" s="72">
        <f aca="true" t="shared" si="168" ref="N1342:N1405">IF(M1342&gt;0,M1342,0)</f>
        <v>0.7224147415390167</v>
      </c>
    </row>
    <row r="1343" spans="1:14" ht="15" hidden="1" outlineLevel="1">
      <c r="A1343" s="60">
        <f t="shared" si="164"/>
        <v>256.5</v>
      </c>
      <c r="B1343" s="51">
        <f t="shared" si="165"/>
        <v>1162.7741875328543</v>
      </c>
      <c r="C1343" s="51">
        <f aca="true" t="shared" si="169" ref="C1343:C1406">C1342+N1342</f>
        <v>1034.7076598708197</v>
      </c>
      <c r="D1343" s="81" t="str">
        <f t="shared" si="166"/>
        <v>NO VALIDO</v>
      </c>
      <c r="K1343" s="3">
        <v>15390</v>
      </c>
      <c r="L1343" s="84" t="str">
        <f t="shared" si="167"/>
        <v>NO VALIDO</v>
      </c>
      <c r="M1343" s="72">
        <f aca="true" t="shared" si="170" ref="M1343:M1406">(($B$824*$C$821*(B1343-C1343)*30)/$B$825)-($B$826*(B1343-B1342))</f>
        <v>0.7199599894599052</v>
      </c>
      <c r="N1343" s="72">
        <f t="shared" si="168"/>
        <v>0.7199599894599052</v>
      </c>
    </row>
    <row r="1344" spans="1:14" ht="15" hidden="1" outlineLevel="1">
      <c r="A1344" s="60">
        <f t="shared" si="164"/>
        <v>257</v>
      </c>
      <c r="B1344" s="51">
        <f t="shared" si="165"/>
        <v>1163.0658306346797</v>
      </c>
      <c r="C1344" s="51">
        <f t="shared" si="169"/>
        <v>1035.4276198602797</v>
      </c>
      <c r="D1344" s="81" t="str">
        <f t="shared" si="166"/>
        <v>NO VALIDO</v>
      </c>
      <c r="K1344" s="3">
        <v>15420</v>
      </c>
      <c r="L1344" s="84" t="str">
        <f t="shared" si="167"/>
        <v>NO VALIDO</v>
      </c>
      <c r="M1344" s="72">
        <f t="shared" si="170"/>
        <v>0.717516023538362</v>
      </c>
      <c r="N1344" s="72">
        <f t="shared" si="168"/>
        <v>0.717516023538362</v>
      </c>
    </row>
    <row r="1345" spans="1:14" ht="15" hidden="1" outlineLevel="1">
      <c r="A1345" s="60">
        <f t="shared" si="164"/>
        <v>257.5</v>
      </c>
      <c r="B1345" s="51">
        <f t="shared" si="165"/>
        <v>1163.3569071638283</v>
      </c>
      <c r="C1345" s="51">
        <f t="shared" si="169"/>
        <v>1036.145135883818</v>
      </c>
      <c r="D1345" s="81" t="str">
        <f t="shared" si="166"/>
        <v>NO VALIDO</v>
      </c>
      <c r="K1345" s="3">
        <v>15450</v>
      </c>
      <c r="L1345" s="84" t="str">
        <f t="shared" si="167"/>
        <v>NO VALIDO</v>
      </c>
      <c r="M1345" s="72">
        <f t="shared" si="170"/>
        <v>0.7150827949769641</v>
      </c>
      <c r="N1345" s="72">
        <f t="shared" si="168"/>
        <v>0.7150827949769641</v>
      </c>
    </row>
    <row r="1346" spans="1:14" ht="15" hidden="1" outlineLevel="1">
      <c r="A1346" s="60">
        <f t="shared" si="164"/>
        <v>258</v>
      </c>
      <c r="B1346" s="51">
        <f t="shared" si="165"/>
        <v>1163.647419317385</v>
      </c>
      <c r="C1346" s="51">
        <f t="shared" si="169"/>
        <v>1036.860218678795</v>
      </c>
      <c r="D1346" s="81" t="str">
        <f t="shared" si="166"/>
        <v>NO VALIDO</v>
      </c>
      <c r="K1346" s="3">
        <v>15480</v>
      </c>
      <c r="L1346" s="84" t="str">
        <f t="shared" si="167"/>
        <v>NO VALIDO</v>
      </c>
      <c r="M1346" s="72">
        <f t="shared" si="170"/>
        <v>0.7126602551787382</v>
      </c>
      <c r="N1346" s="72">
        <f t="shared" si="168"/>
        <v>0.7126602551787382</v>
      </c>
    </row>
    <row r="1347" spans="1:14" ht="15" hidden="1" outlineLevel="1">
      <c r="A1347" s="60">
        <f t="shared" si="164"/>
        <v>258.5</v>
      </c>
      <c r="B1347" s="51">
        <f t="shared" si="165"/>
        <v>1163.9373692796785</v>
      </c>
      <c r="C1347" s="51">
        <f t="shared" si="169"/>
        <v>1037.5728789339737</v>
      </c>
      <c r="D1347" s="81" t="str">
        <f t="shared" si="166"/>
        <v>NO VALIDO</v>
      </c>
      <c r="K1347" s="3">
        <v>15510</v>
      </c>
      <c r="L1347" s="84" t="str">
        <f t="shared" si="167"/>
        <v>NO VALIDO</v>
      </c>
      <c r="M1347" s="72">
        <f t="shared" si="170"/>
        <v>0.7102483557467282</v>
      </c>
      <c r="N1347" s="72">
        <f t="shared" si="168"/>
        <v>0.7102483557467282</v>
      </c>
    </row>
    <row r="1348" spans="1:14" ht="15" hidden="1" outlineLevel="1">
      <c r="A1348" s="60">
        <f t="shared" si="164"/>
        <v>259</v>
      </c>
      <c r="B1348" s="51">
        <f t="shared" si="165"/>
        <v>1164.226759222382</v>
      </c>
      <c r="C1348" s="51">
        <f t="shared" si="169"/>
        <v>1038.2831272897204</v>
      </c>
      <c r="D1348" s="81" t="str">
        <f t="shared" si="166"/>
        <v>NO VALIDO</v>
      </c>
      <c r="K1348" s="3">
        <v>15540</v>
      </c>
      <c r="L1348" s="84" t="str">
        <f t="shared" si="167"/>
        <v>NO VALIDO</v>
      </c>
      <c r="M1348" s="72">
        <f t="shared" si="170"/>
        <v>0.7078470484832525</v>
      </c>
      <c r="N1348" s="72">
        <f t="shared" si="168"/>
        <v>0.7078470484832525</v>
      </c>
    </row>
    <row r="1349" spans="1:14" ht="15" hidden="1" outlineLevel="1">
      <c r="A1349" s="60">
        <f t="shared" si="164"/>
        <v>259.5</v>
      </c>
      <c r="B1349" s="51">
        <f t="shared" si="165"/>
        <v>1164.5155913046092</v>
      </c>
      <c r="C1349" s="51">
        <f t="shared" si="169"/>
        <v>1038.9909743382036</v>
      </c>
      <c r="D1349" s="81" t="str">
        <f t="shared" si="166"/>
        <v>NO VALIDO</v>
      </c>
      <c r="K1349" s="3">
        <v>15570</v>
      </c>
      <c r="L1349" s="84" t="str">
        <f t="shared" si="167"/>
        <v>NO VALIDO</v>
      </c>
      <c r="M1349" s="72">
        <f t="shared" si="170"/>
        <v>0.7054562853896476</v>
      </c>
      <c r="N1349" s="72">
        <f t="shared" si="168"/>
        <v>0.7054562853896476</v>
      </c>
    </row>
    <row r="1350" spans="1:14" ht="15" hidden="1" outlineLevel="1">
      <c r="A1350" s="60">
        <f t="shared" si="164"/>
        <v>260</v>
      </c>
      <c r="B1350" s="51">
        <f t="shared" si="165"/>
        <v>1164.8038676730114</v>
      </c>
      <c r="C1350" s="51">
        <f t="shared" si="169"/>
        <v>1039.6964306235932</v>
      </c>
      <c r="D1350" s="81" t="str">
        <f t="shared" si="166"/>
        <v>NO VALIDO</v>
      </c>
      <c r="K1350" s="3">
        <v>15600</v>
      </c>
      <c r="L1350" s="84" t="str">
        <f t="shared" si="167"/>
        <v>NO VALIDO</v>
      </c>
      <c r="M1350" s="72">
        <f t="shared" si="170"/>
        <v>0.7030760186655949</v>
      </c>
      <c r="N1350" s="72">
        <f t="shared" si="168"/>
        <v>0.7030760186655949</v>
      </c>
    </row>
    <row r="1351" spans="1:14" ht="15" hidden="1" outlineLevel="1">
      <c r="A1351" s="60">
        <f t="shared" si="164"/>
        <v>260.5</v>
      </c>
      <c r="B1351" s="51">
        <f t="shared" si="165"/>
        <v>1165.0915904618728</v>
      </c>
      <c r="C1351" s="51">
        <f t="shared" si="169"/>
        <v>1040.3995066422588</v>
      </c>
      <c r="D1351" s="81" t="str">
        <f t="shared" si="166"/>
        <v>NO VALIDO</v>
      </c>
      <c r="K1351" s="3">
        <v>15630</v>
      </c>
      <c r="L1351" s="84" t="str">
        <f t="shared" si="167"/>
        <v>NO VALIDO</v>
      </c>
      <c r="M1351" s="72">
        <f t="shared" si="170"/>
        <v>0.7007062007087385</v>
      </c>
      <c r="N1351" s="72">
        <f t="shared" si="168"/>
        <v>0.7007062007087385</v>
      </c>
    </row>
    <row r="1352" spans="1:14" ht="15" hidden="1" outlineLevel="1">
      <c r="A1352" s="60">
        <f t="shared" si="164"/>
        <v>261</v>
      </c>
      <c r="B1352" s="51">
        <f t="shared" si="165"/>
        <v>1165.3787617932064</v>
      </c>
      <c r="C1352" s="51">
        <f t="shared" si="169"/>
        <v>1041.1002128429675</v>
      </c>
      <c r="D1352" s="81" t="str">
        <f t="shared" si="166"/>
        <v>NO VALIDO</v>
      </c>
      <c r="K1352" s="3">
        <v>15660</v>
      </c>
      <c r="L1352" s="84" t="str">
        <f t="shared" si="167"/>
        <v>NO VALIDO</v>
      </c>
      <c r="M1352" s="72">
        <f t="shared" si="170"/>
        <v>0.6983467841139722</v>
      </c>
      <c r="N1352" s="72">
        <f t="shared" si="168"/>
        <v>0.6983467841139722</v>
      </c>
    </row>
    <row r="1353" spans="1:14" ht="15" hidden="1" outlineLevel="1">
      <c r="A1353" s="60">
        <f t="shared" si="164"/>
        <v>261.5</v>
      </c>
      <c r="B1353" s="51">
        <f t="shared" si="165"/>
        <v>1165.6653837768467</v>
      </c>
      <c r="C1353" s="51">
        <f t="shared" si="169"/>
        <v>1041.7985596270814</v>
      </c>
      <c r="D1353" s="81" t="str">
        <f t="shared" si="166"/>
        <v>NO VALIDO</v>
      </c>
      <c r="K1353" s="3">
        <v>15690</v>
      </c>
      <c r="L1353" s="84" t="str">
        <f t="shared" si="167"/>
        <v>NO VALIDO</v>
      </c>
      <c r="M1353" s="72">
        <f t="shared" si="170"/>
        <v>0.6959977216731521</v>
      </c>
      <c r="N1353" s="72">
        <f t="shared" si="168"/>
        <v>0.6959977216731521</v>
      </c>
    </row>
    <row r="1354" spans="1:14" ht="15" hidden="1" outlineLevel="1">
      <c r="A1354" s="60">
        <f t="shared" si="164"/>
        <v>262</v>
      </c>
      <c r="B1354" s="51">
        <f t="shared" si="165"/>
        <v>1165.9514585105435</v>
      </c>
      <c r="C1354" s="51">
        <f t="shared" si="169"/>
        <v>1042.4945573487546</v>
      </c>
      <c r="D1354" s="81" t="str">
        <f t="shared" si="166"/>
        <v>NO VALIDO</v>
      </c>
      <c r="K1354" s="3">
        <v>15720</v>
      </c>
      <c r="L1354" s="84" t="str">
        <f t="shared" si="167"/>
        <v>NO VALIDO</v>
      </c>
      <c r="M1354" s="72">
        <f t="shared" si="170"/>
        <v>0.6936589663743732</v>
      </c>
      <c r="N1354" s="72">
        <f t="shared" si="168"/>
        <v>0.6936589663743732</v>
      </c>
    </row>
    <row r="1355" spans="1:14" ht="15" hidden="1" outlineLevel="1">
      <c r="A1355" s="60">
        <f t="shared" si="164"/>
        <v>262.5</v>
      </c>
      <c r="B1355" s="51">
        <f t="shared" si="165"/>
        <v>1166.2369880800536</v>
      </c>
      <c r="C1355" s="51">
        <f t="shared" si="169"/>
        <v>1043.188216315129</v>
      </c>
      <c r="D1355" s="81" t="str">
        <f t="shared" si="166"/>
        <v>NO VALIDO</v>
      </c>
      <c r="K1355" s="3">
        <v>15750</v>
      </c>
      <c r="L1355" s="84" t="str">
        <f t="shared" si="167"/>
        <v>NO VALIDO</v>
      </c>
      <c r="M1355" s="72">
        <f t="shared" si="170"/>
        <v>0.6913304714015452</v>
      </c>
      <c r="N1355" s="72">
        <f t="shared" si="168"/>
        <v>0.6913304714015452</v>
      </c>
    </row>
    <row r="1356" spans="1:14" ht="15" hidden="1" outlineLevel="1">
      <c r="A1356" s="60">
        <f t="shared" si="164"/>
        <v>263</v>
      </c>
      <c r="B1356" s="51">
        <f t="shared" si="165"/>
        <v>1166.521974559232</v>
      </c>
      <c r="C1356" s="51">
        <f t="shared" si="169"/>
        <v>1043.8795467865305</v>
      </c>
      <c r="D1356" s="81" t="str">
        <f t="shared" si="166"/>
        <v>NO VALIDO</v>
      </c>
      <c r="K1356" s="3">
        <v>15780</v>
      </c>
      <c r="L1356" s="84" t="str">
        <f t="shared" si="167"/>
        <v>NO VALIDO</v>
      </c>
      <c r="M1356" s="72">
        <f t="shared" si="170"/>
        <v>0.6890121901338806</v>
      </c>
      <c r="N1356" s="72">
        <f t="shared" si="168"/>
        <v>0.6890121901338806</v>
      </c>
    </row>
    <row r="1357" spans="1:14" ht="15" hidden="1" outlineLevel="1">
      <c r="A1357" s="60">
        <f t="shared" si="164"/>
        <v>263.5</v>
      </c>
      <c r="B1357" s="51">
        <f t="shared" si="165"/>
        <v>1166.8064200101228</v>
      </c>
      <c r="C1357" s="51">
        <f t="shared" si="169"/>
        <v>1044.5685589766642</v>
      </c>
      <c r="D1357" s="81" t="str">
        <f t="shared" si="166"/>
        <v>NO VALIDO</v>
      </c>
      <c r="K1357" s="3">
        <v>15810</v>
      </c>
      <c r="L1357" s="84" t="str">
        <f t="shared" si="167"/>
        <v>NO VALIDO</v>
      </c>
      <c r="M1357" s="72">
        <f t="shared" si="170"/>
        <v>0.6867040761452076</v>
      </c>
      <c r="N1357" s="72">
        <f t="shared" si="168"/>
        <v>0.6867040761452076</v>
      </c>
    </row>
    <row r="1358" spans="1:14" ht="15" hidden="1" outlineLevel="1">
      <c r="A1358" s="60">
        <f t="shared" si="164"/>
        <v>264</v>
      </c>
      <c r="B1358" s="51">
        <f t="shared" si="165"/>
        <v>1167.090326483048</v>
      </c>
      <c r="C1358" s="51">
        <f t="shared" si="169"/>
        <v>1045.2552630528094</v>
      </c>
      <c r="D1358" s="81" t="str">
        <f t="shared" si="166"/>
        <v>NO VALIDO</v>
      </c>
      <c r="K1358" s="3">
        <v>15840</v>
      </c>
      <c r="L1358" s="84" t="str">
        <f t="shared" si="167"/>
        <v>NO VALIDO</v>
      </c>
      <c r="M1358" s="72">
        <f t="shared" si="170"/>
        <v>0.6844060832036736</v>
      </c>
      <c r="N1358" s="72">
        <f t="shared" si="168"/>
        <v>0.6844060832036736</v>
      </c>
    </row>
    <row r="1359" spans="1:14" ht="15" hidden="1" outlineLevel="1">
      <c r="A1359" s="60">
        <f t="shared" si="164"/>
        <v>264.5</v>
      </c>
      <c r="B1359" s="51">
        <f t="shared" si="165"/>
        <v>1167.373696016697</v>
      </c>
      <c r="C1359" s="51">
        <f t="shared" si="169"/>
        <v>1045.939669136013</v>
      </c>
      <c r="D1359" s="81" t="str">
        <f t="shared" si="166"/>
        <v>NO VALIDO</v>
      </c>
      <c r="K1359" s="3">
        <v>15870</v>
      </c>
      <c r="L1359" s="84" t="str">
        <f t="shared" si="167"/>
        <v>NO VALIDO</v>
      </c>
      <c r="M1359" s="72">
        <f t="shared" si="170"/>
        <v>0.682118165270975</v>
      </c>
      <c r="N1359" s="72">
        <f t="shared" si="168"/>
        <v>0.682118165270975</v>
      </c>
    </row>
    <row r="1360" spans="1:14" ht="15" hidden="1" outlineLevel="1">
      <c r="A1360" s="60">
        <f t="shared" si="164"/>
        <v>265</v>
      </c>
      <c r="B1360" s="51">
        <f t="shared" si="165"/>
        <v>1167.6565306382138</v>
      </c>
      <c r="C1360" s="51">
        <f t="shared" si="169"/>
        <v>1046.621787301284</v>
      </c>
      <c r="D1360" s="81" t="str">
        <f t="shared" si="166"/>
        <v>NO VALIDO</v>
      </c>
      <c r="K1360" s="3">
        <v>15900</v>
      </c>
      <c r="L1360" s="84" t="str">
        <f t="shared" si="167"/>
        <v>NO VALIDO</v>
      </c>
      <c r="M1360" s="72">
        <f t="shared" si="170"/>
        <v>0.6798402765019405</v>
      </c>
      <c r="N1360" s="72">
        <f t="shared" si="168"/>
        <v>0.6798402765019405</v>
      </c>
    </row>
    <row r="1361" spans="1:14" ht="15" hidden="1" outlineLevel="1">
      <c r="A1361" s="60">
        <f t="shared" si="164"/>
        <v>265.5</v>
      </c>
      <c r="B1361" s="51">
        <f t="shared" si="165"/>
        <v>1167.938832363284</v>
      </c>
      <c r="C1361" s="51">
        <f t="shared" si="169"/>
        <v>1047.301627577786</v>
      </c>
      <c r="D1361" s="81" t="str">
        <f t="shared" si="166"/>
        <v>NO VALIDO</v>
      </c>
      <c r="K1361" s="3">
        <v>15930</v>
      </c>
      <c r="L1361" s="84" t="str">
        <f t="shared" si="167"/>
        <v>NO VALIDO</v>
      </c>
      <c r="M1361" s="72">
        <f t="shared" si="170"/>
        <v>0.6775723712439741</v>
      </c>
      <c r="N1361" s="72">
        <f t="shared" si="168"/>
        <v>0.6775723712439741</v>
      </c>
    </row>
    <row r="1362" spans="1:14" ht="15" hidden="1" outlineLevel="1">
      <c r="A1362" s="60">
        <f t="shared" si="164"/>
        <v>266</v>
      </c>
      <c r="B1362" s="51">
        <f t="shared" si="165"/>
        <v>1168.2206031962214</v>
      </c>
      <c r="C1362" s="51">
        <f t="shared" si="169"/>
        <v>1047.9791999490299</v>
      </c>
      <c r="D1362" s="81" t="str">
        <f t="shared" si="166"/>
        <v>NO VALIDO</v>
      </c>
      <c r="K1362" s="3">
        <v>15960</v>
      </c>
      <c r="L1362" s="84" t="str">
        <f t="shared" si="167"/>
        <v>NO VALIDO</v>
      </c>
      <c r="M1362" s="72">
        <f t="shared" si="170"/>
        <v>0.675314404036511</v>
      </c>
      <c r="N1362" s="72">
        <f t="shared" si="168"/>
        <v>0.675314404036511</v>
      </c>
    </row>
    <row r="1363" spans="1:14" ht="15" hidden="1" outlineLevel="1">
      <c r="A1363" s="60">
        <f t="shared" si="164"/>
        <v>266.5</v>
      </c>
      <c r="B1363" s="51">
        <f t="shared" si="165"/>
        <v>1168.501845130053</v>
      </c>
      <c r="C1363" s="51">
        <f t="shared" si="169"/>
        <v>1048.6545143530664</v>
      </c>
      <c r="D1363" s="81" t="str">
        <f t="shared" si="166"/>
        <v>NO VALIDO</v>
      </c>
      <c r="K1363" s="3">
        <v>15990</v>
      </c>
      <c r="L1363" s="84" t="str">
        <f t="shared" si="167"/>
        <v>NO VALIDO</v>
      </c>
      <c r="M1363" s="72">
        <f t="shared" si="170"/>
        <v>0.6730663296104029</v>
      </c>
      <c r="N1363" s="72">
        <f t="shared" si="168"/>
        <v>0.6730663296104029</v>
      </c>
    </row>
    <row r="1364" spans="1:14" ht="15" hidden="1" outlineLevel="1">
      <c r="A1364" s="60">
        <f t="shared" si="164"/>
        <v>267</v>
      </c>
      <c r="B1364" s="51">
        <f t="shared" si="165"/>
        <v>1168.782560146604</v>
      </c>
      <c r="C1364" s="51">
        <f t="shared" si="169"/>
        <v>1049.3275806826769</v>
      </c>
      <c r="D1364" s="81" t="str">
        <f t="shared" si="166"/>
        <v>NO VALIDO</v>
      </c>
      <c r="K1364" s="3">
        <v>16020</v>
      </c>
      <c r="L1364" s="84" t="str">
        <f t="shared" si="167"/>
        <v>NO VALIDO</v>
      </c>
      <c r="M1364" s="72">
        <f t="shared" si="170"/>
        <v>0.6708281028874148</v>
      </c>
      <c r="N1364" s="72">
        <f t="shared" si="168"/>
        <v>0.6708281028874148</v>
      </c>
    </row>
    <row r="1365" spans="1:14" ht="15" hidden="1" outlineLevel="1">
      <c r="A1365" s="60">
        <f t="shared" si="164"/>
        <v>267.5</v>
      </c>
      <c r="B1365" s="51">
        <f t="shared" si="165"/>
        <v>1169.0627502165812</v>
      </c>
      <c r="C1365" s="51">
        <f t="shared" si="169"/>
        <v>1049.9984087855644</v>
      </c>
      <c r="D1365" s="81" t="str">
        <f t="shared" si="166"/>
        <v>NO VALIDO</v>
      </c>
      <c r="K1365" s="3">
        <v>16050</v>
      </c>
      <c r="L1365" s="84" t="str">
        <f t="shared" si="167"/>
        <v>NO VALIDO</v>
      </c>
      <c r="M1365" s="72">
        <f t="shared" si="170"/>
        <v>0.6685996789797383</v>
      </c>
      <c r="N1365" s="72">
        <f t="shared" si="168"/>
        <v>0.6685996789797383</v>
      </c>
    </row>
    <row r="1366" spans="1:14" ht="15" hidden="1" outlineLevel="1">
      <c r="A1366" s="60">
        <f t="shared" si="164"/>
        <v>268</v>
      </c>
      <c r="B1366" s="51">
        <f t="shared" si="165"/>
        <v>1169.3424172996565</v>
      </c>
      <c r="C1366" s="51">
        <f t="shared" si="169"/>
        <v>1050.667008464544</v>
      </c>
      <c r="D1366" s="81" t="str">
        <f t="shared" si="166"/>
        <v>NO VALIDO</v>
      </c>
      <c r="K1366" s="3">
        <v>16080</v>
      </c>
      <c r="L1366" s="84" t="str">
        <f t="shared" si="167"/>
        <v>NO VALIDO</v>
      </c>
      <c r="M1366" s="72">
        <f t="shared" si="170"/>
        <v>0.6663810131892531</v>
      </c>
      <c r="N1366" s="72">
        <f t="shared" si="168"/>
        <v>0.6663810131892531</v>
      </c>
    </row>
    <row r="1367" spans="1:14" ht="15" hidden="1" outlineLevel="1">
      <c r="A1367" s="60">
        <f t="shared" si="164"/>
        <v>268.5</v>
      </c>
      <c r="B1367" s="51">
        <f t="shared" si="165"/>
        <v>1169.621563344548</v>
      </c>
      <c r="C1367" s="51">
        <f t="shared" si="169"/>
        <v>1051.3333894777334</v>
      </c>
      <c r="D1367" s="81" t="str">
        <f t="shared" si="166"/>
        <v>NO VALIDO</v>
      </c>
      <c r="K1367" s="3">
        <v>16110</v>
      </c>
      <c r="L1367" s="84" t="str">
        <f t="shared" si="167"/>
        <v>NO VALIDO</v>
      </c>
      <c r="M1367" s="72">
        <f t="shared" si="170"/>
        <v>0.6641720610072495</v>
      </c>
      <c r="N1367" s="72">
        <f t="shared" si="168"/>
        <v>0.6641720610072495</v>
      </c>
    </row>
    <row r="1368" spans="1:14" ht="15" hidden="1" outlineLevel="1">
      <c r="A1368" s="60">
        <f t="shared" si="164"/>
        <v>269</v>
      </c>
      <c r="B1368" s="51">
        <f t="shared" si="165"/>
        <v>1169.9001902891032</v>
      </c>
      <c r="C1368" s="51">
        <f t="shared" si="169"/>
        <v>1051.9975615387407</v>
      </c>
      <c r="D1368" s="81" t="str">
        <f t="shared" si="166"/>
        <v>NO VALIDO</v>
      </c>
      <c r="K1368" s="3">
        <v>16140</v>
      </c>
      <c r="L1368" s="84" t="str">
        <f t="shared" si="167"/>
        <v>NO VALIDO</v>
      </c>
      <c r="M1368" s="72">
        <f t="shared" si="170"/>
        <v>0.6619727781134757</v>
      </c>
      <c r="N1368" s="72">
        <f t="shared" si="168"/>
        <v>0.6619727781134757</v>
      </c>
    </row>
    <row r="1369" spans="1:14" ht="15" hidden="1" outlineLevel="1">
      <c r="A1369" s="60">
        <f t="shared" si="164"/>
        <v>269.5</v>
      </c>
      <c r="B1369" s="51">
        <f t="shared" si="165"/>
        <v>1170.178300060378</v>
      </c>
      <c r="C1369" s="51">
        <f t="shared" si="169"/>
        <v>1052.6595343168542</v>
      </c>
      <c r="D1369" s="81" t="str">
        <f t="shared" si="166"/>
        <v>NO VALIDO</v>
      </c>
      <c r="K1369" s="3">
        <v>16170</v>
      </c>
      <c r="L1369" s="84" t="str">
        <f t="shared" si="167"/>
        <v>NO VALIDO</v>
      </c>
      <c r="M1369" s="72">
        <f t="shared" si="170"/>
        <v>0.6597831203760557</v>
      </c>
      <c r="N1369" s="72">
        <f t="shared" si="168"/>
        <v>0.6597831203760557</v>
      </c>
    </row>
    <row r="1370" spans="1:14" ht="15" hidden="1" outlineLevel="1">
      <c r="A1370" s="60">
        <f t="shared" si="164"/>
        <v>270</v>
      </c>
      <c r="B1370" s="51">
        <f t="shared" si="165"/>
        <v>1170.4558945747183</v>
      </c>
      <c r="C1370" s="51">
        <f t="shared" si="169"/>
        <v>1053.3193174372302</v>
      </c>
      <c r="D1370" s="81" t="str">
        <f t="shared" si="166"/>
        <v>NO VALIDO</v>
      </c>
      <c r="K1370" s="3">
        <v>16200</v>
      </c>
      <c r="L1370" s="84" t="str">
        <f t="shared" si="167"/>
        <v>NO VALIDO</v>
      </c>
      <c r="M1370" s="72">
        <f t="shared" si="170"/>
        <v>0.6576030438504317</v>
      </c>
      <c r="N1370" s="72">
        <f t="shared" si="168"/>
        <v>0.6576030438504317</v>
      </c>
    </row>
    <row r="1371" spans="1:14" ht="15" hidden="1" outlineLevel="1">
      <c r="A1371" s="60">
        <f t="shared" si="164"/>
        <v>270.5</v>
      </c>
      <c r="B1371" s="51">
        <f t="shared" si="165"/>
        <v>1170.7329757378375</v>
      </c>
      <c r="C1371" s="51">
        <f t="shared" si="169"/>
        <v>1053.9769204810807</v>
      </c>
      <c r="D1371" s="81" t="str">
        <f t="shared" si="166"/>
        <v>NO VALIDO</v>
      </c>
      <c r="K1371" s="3">
        <v>16230</v>
      </c>
      <c r="L1371" s="84" t="str">
        <f t="shared" si="167"/>
        <v>NO VALIDO</v>
      </c>
      <c r="M1371" s="72">
        <f t="shared" si="170"/>
        <v>0.6554325047792418</v>
      </c>
      <c r="N1371" s="72">
        <f t="shared" si="168"/>
        <v>0.6554325047792418</v>
      </c>
    </row>
    <row r="1372" spans="1:14" ht="15" hidden="1" outlineLevel="1">
      <c r="A1372" s="60">
        <f t="shared" si="164"/>
        <v>271</v>
      </c>
      <c r="B1372" s="51">
        <f t="shared" si="165"/>
        <v>1171.0095454448967</v>
      </c>
      <c r="C1372" s="51">
        <f t="shared" si="169"/>
        <v>1054.63235298586</v>
      </c>
      <c r="D1372" s="81" t="str">
        <f t="shared" si="166"/>
        <v>NO VALIDO</v>
      </c>
      <c r="K1372" s="3">
        <v>16260</v>
      </c>
      <c r="L1372" s="84" t="str">
        <f t="shared" si="167"/>
        <v>NO VALIDO</v>
      </c>
      <c r="M1372" s="72">
        <f t="shared" si="170"/>
        <v>0.6532714595913794</v>
      </c>
      <c r="N1372" s="72">
        <f t="shared" si="168"/>
        <v>0.6532714595913794</v>
      </c>
    </row>
    <row r="1373" spans="1:14" ht="15" hidden="1" outlineLevel="1">
      <c r="A1373" s="60">
        <f t="shared" si="164"/>
        <v>271.5</v>
      </c>
      <c r="B1373" s="51">
        <f t="shared" si="165"/>
        <v>1171.285605580581</v>
      </c>
      <c r="C1373" s="51">
        <f t="shared" si="169"/>
        <v>1055.2856244454515</v>
      </c>
      <c r="D1373" s="81" t="str">
        <f t="shared" si="166"/>
        <v>NO VALIDO</v>
      </c>
      <c r="K1373" s="3">
        <v>16290</v>
      </c>
      <c r="L1373" s="84" t="str">
        <f t="shared" si="167"/>
        <v>NO VALIDO</v>
      </c>
      <c r="M1373" s="72">
        <f t="shared" si="170"/>
        <v>0.6511198649017526</v>
      </c>
      <c r="N1373" s="72">
        <f t="shared" si="168"/>
        <v>0.6511198649017526</v>
      </c>
    </row>
    <row r="1374" spans="1:14" ht="15" hidden="1" outlineLevel="1">
      <c r="A1374" s="60">
        <f t="shared" si="164"/>
        <v>272</v>
      </c>
      <c r="B1374" s="51">
        <f t="shared" si="165"/>
        <v>1171.5611580191776</v>
      </c>
      <c r="C1374" s="51">
        <f t="shared" si="169"/>
        <v>1055.9367443103533</v>
      </c>
      <c r="D1374" s="81" t="str">
        <f t="shared" si="166"/>
        <v>NO VALIDO</v>
      </c>
      <c r="K1374" s="3">
        <v>16320</v>
      </c>
      <c r="L1374" s="84" t="str">
        <f t="shared" si="167"/>
        <v>NO VALIDO</v>
      </c>
      <c r="M1374" s="72">
        <f t="shared" si="170"/>
        <v>0.6489776775104156</v>
      </c>
      <c r="N1374" s="72">
        <f t="shared" si="168"/>
        <v>0.6489776775104156</v>
      </c>
    </row>
    <row r="1375" spans="1:14" ht="15" hidden="1" outlineLevel="1">
      <c r="A1375" s="60">
        <f t="shared" si="164"/>
        <v>272.5</v>
      </c>
      <c r="B1375" s="51">
        <f t="shared" si="165"/>
        <v>1171.8362046246516</v>
      </c>
      <c r="C1375" s="51">
        <f t="shared" si="169"/>
        <v>1056.5857219878637</v>
      </c>
      <c r="D1375" s="81" t="str">
        <f t="shared" si="166"/>
        <v>NO VALIDO</v>
      </c>
      <c r="K1375" s="3">
        <v>16350</v>
      </c>
      <c r="L1375" s="84" t="str">
        <f t="shared" si="167"/>
        <v>NO VALIDO</v>
      </c>
      <c r="M1375" s="72">
        <f t="shared" si="170"/>
        <v>0.6468448544022326</v>
      </c>
      <c r="N1375" s="72">
        <f t="shared" si="168"/>
        <v>0.6468448544022326</v>
      </c>
    </row>
    <row r="1376" spans="1:14" ht="15" hidden="1" outlineLevel="1">
      <c r="A1376" s="60">
        <f t="shared" si="164"/>
        <v>273</v>
      </c>
      <c r="B1376" s="51">
        <f t="shared" si="165"/>
        <v>1172.110747250722</v>
      </c>
      <c r="C1376" s="51">
        <f t="shared" si="169"/>
        <v>1057.232566842266</v>
      </c>
      <c r="D1376" s="81" t="str">
        <f t="shared" si="166"/>
        <v>NO VALIDO</v>
      </c>
      <c r="K1376" s="3">
        <v>16380</v>
      </c>
      <c r="L1376" s="84" t="str">
        <f t="shared" si="167"/>
        <v>NO VALIDO</v>
      </c>
      <c r="M1376" s="72">
        <f t="shared" si="170"/>
        <v>0.6447213527461634</v>
      </c>
      <c r="N1376" s="72">
        <f t="shared" si="168"/>
        <v>0.6447213527461634</v>
      </c>
    </row>
    <row r="1377" spans="1:14" ht="15" hidden="1" outlineLevel="1">
      <c r="A1377" s="60">
        <f t="shared" si="164"/>
        <v>273.5</v>
      </c>
      <c r="B1377" s="51">
        <f t="shared" si="165"/>
        <v>1172.3847877409364</v>
      </c>
      <c r="C1377" s="51">
        <f t="shared" si="169"/>
        <v>1057.8772881950122</v>
      </c>
      <c r="D1377" s="81" t="str">
        <f t="shared" si="166"/>
        <v>NO VALIDO</v>
      </c>
      <c r="K1377" s="3">
        <v>16410</v>
      </c>
      <c r="L1377" s="84" t="str">
        <f t="shared" si="167"/>
        <v>NO VALIDO</v>
      </c>
      <c r="M1377" s="72">
        <f t="shared" si="170"/>
        <v>0.6426071298947272</v>
      </c>
      <c r="N1377" s="72">
        <f t="shared" si="168"/>
        <v>0.6426071298947272</v>
      </c>
    </row>
    <row r="1378" spans="1:14" ht="15" hidden="1" outlineLevel="1">
      <c r="A1378" s="60">
        <f t="shared" si="164"/>
        <v>274</v>
      </c>
      <c r="B1378" s="51">
        <f t="shared" si="165"/>
        <v>1172.6583279287454</v>
      </c>
      <c r="C1378" s="51">
        <f t="shared" si="169"/>
        <v>1058.5198953249069</v>
      </c>
      <c r="D1378" s="81" t="str">
        <f t="shared" si="166"/>
        <v>NO VALIDO</v>
      </c>
      <c r="K1378" s="3">
        <v>16440</v>
      </c>
      <c r="L1378" s="84" t="str">
        <f t="shared" si="167"/>
        <v>NO VALIDO</v>
      </c>
      <c r="M1378" s="72">
        <f t="shared" si="170"/>
        <v>0.6405021433834884</v>
      </c>
      <c r="N1378" s="72">
        <f t="shared" si="168"/>
        <v>0.6405021433834884</v>
      </c>
    </row>
    <row r="1379" spans="1:14" ht="15" hidden="1" outlineLevel="1">
      <c r="A1379" s="60">
        <f t="shared" si="164"/>
        <v>274.5</v>
      </c>
      <c r="B1379" s="51">
        <f t="shared" si="165"/>
        <v>1172.9313696375762</v>
      </c>
      <c r="C1379" s="51">
        <f t="shared" si="169"/>
        <v>1059.1603974682903</v>
      </c>
      <c r="D1379" s="81" t="str">
        <f t="shared" si="166"/>
        <v>NO VALIDO</v>
      </c>
      <c r="K1379" s="3">
        <v>16470</v>
      </c>
      <c r="L1379" s="84" t="str">
        <f t="shared" si="167"/>
        <v>NO VALIDO</v>
      </c>
      <c r="M1379" s="72">
        <f t="shared" si="170"/>
        <v>0.6384063509303581</v>
      </c>
      <c r="N1379" s="72">
        <f t="shared" si="168"/>
        <v>0.6384063509303581</v>
      </c>
    </row>
    <row r="1380" spans="1:14" ht="15" hidden="1" outlineLevel="1">
      <c r="A1380" s="60">
        <f t="shared" si="164"/>
        <v>275</v>
      </c>
      <c r="B1380" s="51">
        <f t="shared" si="165"/>
        <v>1173.2039146809052</v>
      </c>
      <c r="C1380" s="51">
        <f t="shared" si="169"/>
        <v>1059.7988038192207</v>
      </c>
      <c r="D1380" s="81" t="str">
        <f t="shared" si="166"/>
        <v>NO VALIDO</v>
      </c>
      <c r="K1380" s="3">
        <v>16500</v>
      </c>
      <c r="L1380" s="84" t="str">
        <f t="shared" si="167"/>
        <v>NO VALIDO</v>
      </c>
      <c r="M1380" s="72">
        <f t="shared" si="170"/>
        <v>0.6363197104351348</v>
      </c>
      <c r="N1380" s="72">
        <f t="shared" si="168"/>
        <v>0.6363197104351348</v>
      </c>
    </row>
    <row r="1381" spans="1:14" ht="15" hidden="1" outlineLevel="1">
      <c r="A1381" s="60">
        <f t="shared" si="164"/>
        <v>275.5</v>
      </c>
      <c r="B1381" s="51">
        <f t="shared" si="165"/>
        <v>1173.4759648623308</v>
      </c>
      <c r="C1381" s="51">
        <f t="shared" si="169"/>
        <v>1060.4351235296558</v>
      </c>
      <c r="D1381" s="81" t="str">
        <f t="shared" si="166"/>
        <v>NO VALIDO</v>
      </c>
      <c r="K1381" s="3">
        <v>16530</v>
      </c>
      <c r="L1381" s="84" t="str">
        <f t="shared" si="167"/>
        <v>NO VALIDO</v>
      </c>
      <c r="M1381" s="72">
        <f t="shared" si="170"/>
        <v>0.6342421799788506</v>
      </c>
      <c r="N1381" s="72">
        <f t="shared" si="168"/>
        <v>0.6342421799788506</v>
      </c>
    </row>
    <row r="1382" spans="1:14" ht="15" hidden="1" outlineLevel="1">
      <c r="A1382" s="60">
        <f t="shared" si="164"/>
        <v>276</v>
      </c>
      <c r="B1382" s="51">
        <f t="shared" si="165"/>
        <v>1173.747521975645</v>
      </c>
      <c r="C1382" s="51">
        <f t="shared" si="169"/>
        <v>1061.0693657096347</v>
      </c>
      <c r="D1382" s="81" t="str">
        <f t="shared" si="166"/>
        <v>NO VALIDO</v>
      </c>
      <c r="K1382" s="3">
        <v>16560</v>
      </c>
      <c r="L1382" s="84" t="str">
        <f t="shared" si="167"/>
        <v>NO VALIDO</v>
      </c>
      <c r="M1382" s="72">
        <f t="shared" si="170"/>
        <v>0.6321737178231729</v>
      </c>
      <c r="N1382" s="72">
        <f t="shared" si="168"/>
        <v>0.6321737178231729</v>
      </c>
    </row>
    <row r="1383" spans="1:14" ht="15" hidden="1" outlineLevel="1">
      <c r="A1383" s="60">
        <f t="shared" si="164"/>
        <v>276.5</v>
      </c>
      <c r="B1383" s="51">
        <f t="shared" si="165"/>
        <v>1174.018587804904</v>
      </c>
      <c r="C1383" s="51">
        <f t="shared" si="169"/>
        <v>1061.7015394274579</v>
      </c>
      <c r="D1383" s="81" t="str">
        <f t="shared" si="166"/>
        <v>NO VALIDO</v>
      </c>
      <c r="K1383" s="3">
        <v>16590</v>
      </c>
      <c r="L1383" s="84" t="str">
        <f t="shared" si="167"/>
        <v>NO VALIDO</v>
      </c>
      <c r="M1383" s="72">
        <f t="shared" si="170"/>
        <v>0.6301142824099227</v>
      </c>
      <c r="N1383" s="72">
        <f t="shared" si="168"/>
        <v>0.6301142824099227</v>
      </c>
    </row>
    <row r="1384" spans="1:14" ht="15" hidden="1" outlineLevel="1">
      <c r="A1384" s="60">
        <f t="shared" si="164"/>
        <v>277</v>
      </c>
      <c r="B1384" s="51">
        <f t="shared" si="165"/>
        <v>1174.2891641244985</v>
      </c>
      <c r="C1384" s="51">
        <f t="shared" si="169"/>
        <v>1062.3316537098679</v>
      </c>
      <c r="D1384" s="81" t="str">
        <f t="shared" si="166"/>
        <v>NO VALIDO</v>
      </c>
      <c r="K1384" s="3">
        <v>16620</v>
      </c>
      <c r="L1384" s="84" t="str">
        <f t="shared" si="167"/>
        <v>NO VALIDO</v>
      </c>
      <c r="M1384" s="72">
        <f t="shared" si="170"/>
        <v>0.628063832360417</v>
      </c>
      <c r="N1384" s="72">
        <f t="shared" si="168"/>
        <v>0.628063832360417</v>
      </c>
    </row>
    <row r="1385" spans="1:14" ht="15" hidden="1" outlineLevel="1">
      <c r="A1385" s="60">
        <f t="shared" si="164"/>
        <v>277.5</v>
      </c>
      <c r="B1385" s="51">
        <f t="shared" si="165"/>
        <v>1174.5592526992236</v>
      </c>
      <c r="C1385" s="51">
        <f t="shared" si="169"/>
        <v>1062.9597175422282</v>
      </c>
      <c r="D1385" s="81" t="str">
        <f t="shared" si="166"/>
        <v>NO VALIDO</v>
      </c>
      <c r="K1385" s="3">
        <v>16650</v>
      </c>
      <c r="L1385" s="84" t="str">
        <f t="shared" si="167"/>
        <v>NO VALIDO</v>
      </c>
      <c r="M1385" s="72">
        <f t="shared" si="170"/>
        <v>0.62602232647489</v>
      </c>
      <c r="N1385" s="72">
        <f t="shared" si="168"/>
        <v>0.62602232647489</v>
      </c>
    </row>
    <row r="1386" spans="1:14" ht="15" hidden="1" outlineLevel="1">
      <c r="A1386" s="60">
        <f t="shared" si="164"/>
        <v>278</v>
      </c>
      <c r="B1386" s="51">
        <f t="shared" si="165"/>
        <v>1174.8288552843478</v>
      </c>
      <c r="C1386" s="51">
        <f t="shared" si="169"/>
        <v>1063.585739868703</v>
      </c>
      <c r="D1386" s="81" t="str">
        <f t="shared" si="166"/>
        <v>NO VALIDO</v>
      </c>
      <c r="K1386" s="3">
        <v>16680</v>
      </c>
      <c r="L1386" s="84" t="str">
        <f t="shared" si="167"/>
        <v>NO VALIDO</v>
      </c>
      <c r="M1386" s="72">
        <f t="shared" si="170"/>
        <v>0.6239897237319302</v>
      </c>
      <c r="N1386" s="72">
        <f t="shared" si="168"/>
        <v>0.6239897237319302</v>
      </c>
    </row>
    <row r="1387" spans="1:14" ht="15" hidden="1" outlineLevel="1">
      <c r="A1387" s="60">
        <f t="shared" si="164"/>
        <v>278.5</v>
      </c>
      <c r="B1387" s="51">
        <f t="shared" si="165"/>
        <v>1175.097973625682</v>
      </c>
      <c r="C1387" s="51">
        <f t="shared" si="169"/>
        <v>1064.209729592435</v>
      </c>
      <c r="D1387" s="81" t="str">
        <f t="shared" si="166"/>
        <v>NO VALIDO</v>
      </c>
      <c r="K1387" s="3">
        <v>16710</v>
      </c>
      <c r="L1387" s="84" t="str">
        <f t="shared" si="167"/>
        <v>NO VALIDO</v>
      </c>
      <c r="M1387" s="72">
        <f t="shared" si="170"/>
        <v>0.6219659832878092</v>
      </c>
      <c r="N1387" s="72">
        <f t="shared" si="168"/>
        <v>0.6219659832878092</v>
      </c>
    </row>
    <row r="1388" spans="1:14" ht="15" hidden="1" outlineLevel="1">
      <c r="A1388" s="60">
        <f t="shared" si="164"/>
        <v>279</v>
      </c>
      <c r="B1388" s="51">
        <f t="shared" si="165"/>
        <v>1175.366609459646</v>
      </c>
      <c r="C1388" s="51">
        <f t="shared" si="169"/>
        <v>1064.8316955757227</v>
      </c>
      <c r="D1388" s="81" t="str">
        <f t="shared" si="166"/>
        <v>NO VALIDO</v>
      </c>
      <c r="K1388" s="3">
        <v>16740</v>
      </c>
      <c r="L1388" s="84" t="str">
        <f t="shared" si="167"/>
        <v>NO VALIDO</v>
      </c>
      <c r="M1388" s="72">
        <f t="shared" si="170"/>
        <v>0.6199510644761116</v>
      </c>
      <c r="N1388" s="72">
        <f t="shared" si="168"/>
        <v>0.6199510644761116</v>
      </c>
    </row>
    <row r="1389" spans="1:14" ht="15" hidden="1" outlineLevel="1">
      <c r="A1389" s="60">
        <f t="shared" si="164"/>
        <v>279.5</v>
      </c>
      <c r="B1389" s="51">
        <f t="shared" si="165"/>
        <v>1175.6347645133374</v>
      </c>
      <c r="C1389" s="51">
        <f t="shared" si="169"/>
        <v>1065.4516466401988</v>
      </c>
      <c r="D1389" s="81" t="str">
        <f t="shared" si="166"/>
        <v>NO VALIDO</v>
      </c>
      <c r="K1389" s="3">
        <v>16770</v>
      </c>
      <c r="L1389" s="84" t="str">
        <f t="shared" si="167"/>
        <v>NO VALIDO</v>
      </c>
      <c r="M1389" s="72">
        <f t="shared" si="170"/>
        <v>0.6179449268068624</v>
      </c>
      <c r="N1389" s="72">
        <f t="shared" si="168"/>
        <v>0.6179449268068624</v>
      </c>
    </row>
    <row r="1390" spans="1:14" ht="15" hidden="1" outlineLevel="1">
      <c r="A1390" s="60">
        <f t="shared" si="164"/>
        <v>280</v>
      </c>
      <c r="B1390" s="51">
        <f t="shared" si="165"/>
        <v>1175.9024405045961</v>
      </c>
      <c r="C1390" s="51">
        <f t="shared" si="169"/>
        <v>1066.0695915670055</v>
      </c>
      <c r="D1390" s="81" t="str">
        <f t="shared" si="166"/>
        <v>NO VALIDO</v>
      </c>
      <c r="K1390" s="3">
        <v>16800</v>
      </c>
      <c r="L1390" s="84" t="str">
        <f t="shared" si="167"/>
        <v>NO VALIDO</v>
      </c>
      <c r="M1390" s="72">
        <f t="shared" si="170"/>
        <v>0.6159475299662199</v>
      </c>
      <c r="N1390" s="72">
        <f t="shared" si="168"/>
        <v>0.6159475299662199</v>
      </c>
    </row>
    <row r="1391" spans="1:14" ht="15" hidden="1" outlineLevel="1">
      <c r="A1391" s="60">
        <f t="shared" si="164"/>
        <v>280.5</v>
      </c>
      <c r="B1391" s="51">
        <f t="shared" si="165"/>
        <v>1176.169639142073</v>
      </c>
      <c r="C1391" s="51">
        <f t="shared" si="169"/>
        <v>1066.6855390969718</v>
      </c>
      <c r="D1391" s="81" t="str">
        <f t="shared" si="166"/>
        <v>NO VALIDO</v>
      </c>
      <c r="K1391" s="3">
        <v>16830</v>
      </c>
      <c r="L1391" s="84" t="str">
        <f t="shared" si="167"/>
        <v>NO VALIDO</v>
      </c>
      <c r="M1391" s="72">
        <f t="shared" si="170"/>
        <v>0.6139588338156038</v>
      </c>
      <c r="N1391" s="72">
        <f t="shared" si="168"/>
        <v>0.6139588338156038</v>
      </c>
    </row>
    <row r="1392" spans="1:14" ht="15" hidden="1" outlineLevel="1">
      <c r="A1392" s="60">
        <f t="shared" si="164"/>
        <v>281</v>
      </c>
      <c r="B1392" s="51">
        <f t="shared" si="165"/>
        <v>1176.436362125293</v>
      </c>
      <c r="C1392" s="51">
        <f t="shared" si="169"/>
        <v>1067.2994979307873</v>
      </c>
      <c r="D1392" s="81" t="str">
        <f t="shared" si="166"/>
        <v>NO VALIDO</v>
      </c>
      <c r="K1392" s="3">
        <v>16860</v>
      </c>
      <c r="L1392" s="84" t="str">
        <f t="shared" si="167"/>
        <v>NO VALIDO</v>
      </c>
      <c r="M1392" s="72">
        <f t="shared" si="170"/>
        <v>0.6119787983913881</v>
      </c>
      <c r="N1392" s="72">
        <f t="shared" si="168"/>
        <v>0.6119787983913881</v>
      </c>
    </row>
    <row r="1393" spans="1:14" ht="15" hidden="1" outlineLevel="1">
      <c r="A1393" s="60">
        <f t="shared" si="164"/>
        <v>281.5</v>
      </c>
      <c r="B1393" s="51">
        <f t="shared" si="165"/>
        <v>1176.7026111447217</v>
      </c>
      <c r="C1393" s="51">
        <f t="shared" si="169"/>
        <v>1067.9114767291787</v>
      </c>
      <c r="D1393" s="81" t="str">
        <f t="shared" si="166"/>
        <v>NO VALIDO</v>
      </c>
      <c r="K1393" s="3">
        <v>16890</v>
      </c>
      <c r="L1393" s="84" t="str">
        <f t="shared" si="167"/>
        <v>NO VALIDO</v>
      </c>
      <c r="M1393" s="72">
        <f t="shared" si="170"/>
        <v>0.6100073839040664</v>
      </c>
      <c r="N1393" s="72">
        <f t="shared" si="168"/>
        <v>0.6100073839040664</v>
      </c>
    </row>
    <row r="1394" spans="1:14" ht="15" hidden="1" outlineLevel="1">
      <c r="A1394" s="60">
        <f t="shared" si="164"/>
        <v>282</v>
      </c>
      <c r="B1394" s="51">
        <f t="shared" si="165"/>
        <v>1176.968387881828</v>
      </c>
      <c r="C1394" s="51">
        <f t="shared" si="169"/>
        <v>1068.5214841130828</v>
      </c>
      <c r="D1394" s="81" t="str">
        <f t="shared" si="166"/>
        <v>NO VALIDO</v>
      </c>
      <c r="K1394" s="3">
        <v>16920</v>
      </c>
      <c r="L1394" s="84" t="str">
        <f t="shared" si="167"/>
        <v>NO VALIDO</v>
      </c>
      <c r="M1394" s="72">
        <f t="shared" si="170"/>
        <v>0.6080445507378867</v>
      </c>
      <c r="N1394" s="72">
        <f t="shared" si="168"/>
        <v>0.6080445507378867</v>
      </c>
    </row>
    <row r="1395" spans="1:14" ht="15" hidden="1" outlineLevel="1">
      <c r="A1395" s="60">
        <f t="shared" si="164"/>
        <v>282.5</v>
      </c>
      <c r="B1395" s="51">
        <f t="shared" si="165"/>
        <v>1177.233694009149</v>
      </c>
      <c r="C1395" s="51">
        <f t="shared" si="169"/>
        <v>1069.1295286638208</v>
      </c>
      <c r="D1395" s="81" t="str">
        <f t="shared" si="166"/>
        <v>NO VALIDO</v>
      </c>
      <c r="K1395" s="3">
        <v>16950</v>
      </c>
      <c r="L1395" s="84" t="str">
        <f t="shared" si="167"/>
        <v>NO VALIDO</v>
      </c>
      <c r="M1395" s="72">
        <f t="shared" si="170"/>
        <v>0.606090259450073</v>
      </c>
      <c r="N1395" s="72">
        <f t="shared" si="168"/>
        <v>0.606090259450073</v>
      </c>
    </row>
    <row r="1396" spans="1:14" ht="15" hidden="1" outlineLevel="1">
      <c r="A1396" s="60">
        <f t="shared" si="164"/>
        <v>283</v>
      </c>
      <c r="B1396" s="51">
        <f t="shared" si="165"/>
        <v>1177.4985311903536</v>
      </c>
      <c r="C1396" s="51">
        <f t="shared" si="169"/>
        <v>1069.735618923271</v>
      </c>
      <c r="D1396" s="81" t="str">
        <f t="shared" si="166"/>
        <v>NO VALIDO</v>
      </c>
      <c r="K1396" s="3">
        <v>16980</v>
      </c>
      <c r="L1396" s="84" t="str">
        <f t="shared" si="167"/>
        <v>NO VALIDO</v>
      </c>
      <c r="M1396" s="72">
        <f t="shared" si="170"/>
        <v>0.6041444707702911</v>
      </c>
      <c r="N1396" s="72">
        <f t="shared" si="168"/>
        <v>0.6041444707702911</v>
      </c>
    </row>
    <row r="1397" spans="1:14" ht="15" hidden="1" outlineLevel="1">
      <c r="A1397" s="60">
        <f t="shared" si="164"/>
        <v>283.5</v>
      </c>
      <c r="B1397" s="51">
        <f t="shared" si="165"/>
        <v>1177.762901080303</v>
      </c>
      <c r="C1397" s="51">
        <f t="shared" si="169"/>
        <v>1070.3397633940413</v>
      </c>
      <c r="D1397" s="81" t="str">
        <f t="shared" si="166"/>
        <v>NO VALIDO</v>
      </c>
      <c r="K1397" s="3">
        <v>17010</v>
      </c>
      <c r="L1397" s="84" t="str">
        <f t="shared" si="167"/>
        <v>NO VALIDO</v>
      </c>
      <c r="M1397" s="72">
        <f t="shared" si="170"/>
        <v>0.6022071456001803</v>
      </c>
      <c r="N1397" s="72">
        <f t="shared" si="168"/>
        <v>0.6022071456001803</v>
      </c>
    </row>
    <row r="1398" spans="1:14" ht="15" hidden="1" outlineLevel="1">
      <c r="A1398" s="60">
        <f t="shared" si="164"/>
        <v>284</v>
      </c>
      <c r="B1398" s="51">
        <f t="shared" si="165"/>
        <v>1178.026805325115</v>
      </c>
      <c r="C1398" s="51">
        <f t="shared" si="169"/>
        <v>1070.9419705396415</v>
      </c>
      <c r="D1398" s="81" t="str">
        <f t="shared" si="166"/>
        <v>NO VALIDO</v>
      </c>
      <c r="K1398" s="3">
        <v>17040</v>
      </c>
      <c r="L1398" s="84" t="str">
        <f t="shared" si="167"/>
        <v>NO VALIDO</v>
      </c>
      <c r="M1398" s="72">
        <f t="shared" si="170"/>
        <v>0.6002782450125583</v>
      </c>
      <c r="N1398" s="72">
        <f t="shared" si="168"/>
        <v>0.6002782450125583</v>
      </c>
    </row>
    <row r="1399" spans="1:14" ht="15" hidden="1" outlineLevel="1">
      <c r="A1399" s="60">
        <f t="shared" si="164"/>
        <v>284.5</v>
      </c>
      <c r="B1399" s="51">
        <f t="shared" si="165"/>
        <v>1178.2902455622243</v>
      </c>
      <c r="C1399" s="51">
        <f t="shared" si="169"/>
        <v>1071.542248784654</v>
      </c>
      <c r="D1399" s="81" t="str">
        <f t="shared" si="166"/>
        <v>NO VALIDO</v>
      </c>
      <c r="K1399" s="3">
        <v>17070</v>
      </c>
      <c r="L1399" s="84" t="str">
        <f t="shared" si="167"/>
        <v>NO VALIDO</v>
      </c>
      <c r="M1399" s="72">
        <f t="shared" si="170"/>
        <v>0.5983577302509836</v>
      </c>
      <c r="N1399" s="72">
        <f t="shared" si="168"/>
        <v>0.5983577302509836</v>
      </c>
    </row>
    <row r="1400" spans="1:14" ht="15" hidden="1" outlineLevel="1">
      <c r="A1400" s="60">
        <f t="shared" si="164"/>
        <v>285</v>
      </c>
      <c r="B1400" s="51">
        <f t="shared" si="165"/>
        <v>1178.5532234204438</v>
      </c>
      <c r="C1400" s="51">
        <f t="shared" si="169"/>
        <v>1072.140606514905</v>
      </c>
      <c r="D1400" s="81" t="str">
        <f t="shared" si="166"/>
        <v>NO VALIDO</v>
      </c>
      <c r="K1400" s="3">
        <v>17100</v>
      </c>
      <c r="L1400" s="84" t="str">
        <f t="shared" si="167"/>
        <v>NO VALIDO</v>
      </c>
      <c r="M1400" s="72">
        <f t="shared" si="170"/>
        <v>0.5964455627290942</v>
      </c>
      <c r="N1400" s="72">
        <f t="shared" si="168"/>
        <v>0.5964455627290942</v>
      </c>
    </row>
    <row r="1401" spans="1:14" ht="15" hidden="1" outlineLevel="1">
      <c r="A1401" s="60">
        <f t="shared" si="164"/>
        <v>285.5</v>
      </c>
      <c r="B1401" s="51">
        <f t="shared" si="165"/>
        <v>1178.8157405200247</v>
      </c>
      <c r="C1401" s="51">
        <f t="shared" si="169"/>
        <v>1072.737052077634</v>
      </c>
      <c r="D1401" s="81" t="str">
        <f t="shared" si="166"/>
        <v>NO VALIDO</v>
      </c>
      <c r="K1401" s="3">
        <v>17130</v>
      </c>
      <c r="L1401" s="84" t="str">
        <f t="shared" si="167"/>
        <v>NO VALIDO</v>
      </c>
      <c r="M1401" s="72">
        <f t="shared" si="170"/>
        <v>0.5945417040300677</v>
      </c>
      <c r="N1401" s="72">
        <f t="shared" si="168"/>
        <v>0.5945417040300677</v>
      </c>
    </row>
    <row r="1402" spans="1:14" ht="15" hidden="1" outlineLevel="1">
      <c r="A1402" s="60">
        <f t="shared" si="164"/>
        <v>286</v>
      </c>
      <c r="B1402" s="51">
        <f t="shared" si="165"/>
        <v>1179.0777984727174</v>
      </c>
      <c r="C1402" s="51">
        <f t="shared" si="169"/>
        <v>1073.331593781664</v>
      </c>
      <c r="D1402" s="81" t="str">
        <f t="shared" si="166"/>
        <v>NO VALIDO</v>
      </c>
      <c r="K1402" s="3">
        <v>17160</v>
      </c>
      <c r="L1402" s="84" t="str">
        <f t="shared" si="167"/>
        <v>NO VALIDO</v>
      </c>
      <c r="M1402" s="72">
        <f t="shared" si="170"/>
        <v>0.5926461159059099</v>
      </c>
      <c r="N1402" s="72">
        <f t="shared" si="168"/>
        <v>0.5926461159059099</v>
      </c>
    </row>
    <row r="1403" spans="1:14" ht="15" hidden="1" outlineLevel="1">
      <c r="A1403" s="60">
        <f t="shared" si="164"/>
        <v>286.5</v>
      </c>
      <c r="B1403" s="51">
        <f t="shared" si="165"/>
        <v>1179.3393988818289</v>
      </c>
      <c r="C1403" s="51">
        <f t="shared" si="169"/>
        <v>1073.9242398975698</v>
      </c>
      <c r="D1403" s="81" t="str">
        <f t="shared" si="166"/>
        <v>NO VALIDO</v>
      </c>
      <c r="K1403" s="3">
        <v>17190</v>
      </c>
      <c r="L1403" s="84" t="str">
        <f t="shared" si="167"/>
        <v>NO VALIDO</v>
      </c>
      <c r="M1403" s="72">
        <f t="shared" si="170"/>
        <v>0.590758760277107</v>
      </c>
      <c r="N1403" s="72">
        <f t="shared" si="168"/>
        <v>0.590758760277107</v>
      </c>
    </row>
    <row r="1404" spans="1:14" ht="15" hidden="1" outlineLevel="1">
      <c r="A1404" s="60">
        <f t="shared" si="164"/>
        <v>287</v>
      </c>
      <c r="B1404" s="51">
        <f t="shared" si="165"/>
        <v>1179.600543342284</v>
      </c>
      <c r="C1404" s="51">
        <f t="shared" si="169"/>
        <v>1074.514998657847</v>
      </c>
      <c r="D1404" s="81" t="str">
        <f t="shared" si="166"/>
        <v>NO VALIDO</v>
      </c>
      <c r="K1404" s="3">
        <v>17220</v>
      </c>
      <c r="L1404" s="84" t="str">
        <f t="shared" si="167"/>
        <v>NO VALIDO</v>
      </c>
      <c r="M1404" s="72">
        <f t="shared" si="170"/>
        <v>0.5888795992316788</v>
      </c>
      <c r="N1404" s="72">
        <f t="shared" si="168"/>
        <v>0.5888795992316788</v>
      </c>
    </row>
    <row r="1405" spans="1:14" ht="15" hidden="1" outlineLevel="1">
      <c r="A1405" s="60">
        <f t="shared" si="164"/>
        <v>287.5</v>
      </c>
      <c r="B1405" s="51">
        <f t="shared" si="165"/>
        <v>1179.8612334406819</v>
      </c>
      <c r="C1405" s="51">
        <f t="shared" si="169"/>
        <v>1075.1038782570786</v>
      </c>
      <c r="D1405" s="81" t="str">
        <f t="shared" si="166"/>
        <v>NO VALIDO</v>
      </c>
      <c r="K1405" s="3">
        <v>17250</v>
      </c>
      <c r="L1405" s="84" t="str">
        <f t="shared" si="167"/>
        <v>NO VALIDO</v>
      </c>
      <c r="M1405" s="72">
        <f t="shared" si="170"/>
        <v>0.5870085950249735</v>
      </c>
      <c r="N1405" s="72">
        <f t="shared" si="168"/>
        <v>0.5870085950249735</v>
      </c>
    </row>
    <row r="1406" spans="1:14" ht="15" hidden="1" outlineLevel="1">
      <c r="A1406" s="60">
        <f aca="true" t="shared" si="171" ref="A1406:A1469">K1406/60</f>
        <v>288</v>
      </c>
      <c r="B1406" s="51">
        <f aca="true" t="shared" si="172" ref="B1406:B1469">20+345*(LOG(8*A1406+1))</f>
        <v>1180.1214707553552</v>
      </c>
      <c r="C1406" s="51">
        <f t="shared" si="169"/>
        <v>1075.6908868521036</v>
      </c>
      <c r="D1406" s="81" t="str">
        <f aca="true" t="shared" si="173" ref="D1406:D1469">IF(C1406&lt;$E$38,"VALIDO","NO VALIDO")</f>
        <v>NO VALIDO</v>
      </c>
      <c r="K1406" s="3">
        <v>17280</v>
      </c>
      <c r="L1406" s="84" t="str">
        <f aca="true" t="shared" si="174" ref="L1406:L1469">IF(C1406&lt;$E$38,C1406,"NO VALIDO")</f>
        <v>NO VALIDO</v>
      </c>
      <c r="M1406" s="72">
        <f t="shared" si="170"/>
        <v>0.5851457100787176</v>
      </c>
      <c r="N1406" s="72">
        <f aca="true" t="shared" si="175" ref="N1406:N1469">IF(M1406&gt;0,M1406,0)</f>
        <v>0.5851457100787176</v>
      </c>
    </row>
    <row r="1407" spans="1:14" ht="15" hidden="1" outlineLevel="1">
      <c r="A1407" s="60">
        <f t="shared" si="171"/>
        <v>288.5</v>
      </c>
      <c r="B1407" s="51">
        <f t="shared" si="172"/>
        <v>1180.3812568564258</v>
      </c>
      <c r="C1407" s="51">
        <f aca="true" t="shared" si="176" ref="C1407:C1470">C1406+N1406</f>
        <v>1076.2760325621823</v>
      </c>
      <c r="D1407" s="81" t="str">
        <f t="shared" si="173"/>
        <v>NO VALIDO</v>
      </c>
      <c r="K1407" s="3">
        <v>17310</v>
      </c>
      <c r="L1407" s="84" t="str">
        <f t="shared" si="174"/>
        <v>NO VALIDO</v>
      </c>
      <c r="M1407" s="72">
        <f aca="true" t="shared" si="177" ref="M1407:M1470">(($B$824*$C$821*(B1407-C1407)*30)/$B$825)-($B$826*(B1407-B1406))</f>
        <v>0.5832909069807747</v>
      </c>
      <c r="N1407" s="72">
        <f t="shared" si="175"/>
        <v>0.5832909069807747</v>
      </c>
    </row>
    <row r="1408" spans="1:14" ht="15" hidden="1" outlineLevel="1">
      <c r="A1408" s="60">
        <f t="shared" si="171"/>
        <v>289</v>
      </c>
      <c r="B1408" s="51">
        <f t="shared" si="172"/>
        <v>1180.6405933058636</v>
      </c>
      <c r="C1408" s="51">
        <f t="shared" si="176"/>
        <v>1076.859323469163</v>
      </c>
      <c r="D1408" s="81" t="str">
        <f t="shared" si="173"/>
        <v>NO VALIDO</v>
      </c>
      <c r="K1408" s="3">
        <v>17340</v>
      </c>
      <c r="L1408" s="84" t="str">
        <f t="shared" si="174"/>
        <v>NO VALIDO</v>
      </c>
      <c r="M1408" s="72">
        <f t="shared" si="177"/>
        <v>0.581444148484195</v>
      </c>
      <c r="N1408" s="72">
        <f t="shared" si="175"/>
        <v>0.581444148484195</v>
      </c>
    </row>
    <row r="1409" spans="1:14" ht="15" hidden="1" outlineLevel="1">
      <c r="A1409" s="60">
        <f t="shared" si="171"/>
        <v>289.5</v>
      </c>
      <c r="B1409" s="51">
        <f t="shared" si="172"/>
        <v>1180.8994816575416</v>
      </c>
      <c r="C1409" s="51">
        <f t="shared" si="176"/>
        <v>1077.4407676176472</v>
      </c>
      <c r="D1409" s="81" t="str">
        <f t="shared" si="173"/>
        <v>NO VALIDO</v>
      </c>
      <c r="K1409" s="3">
        <v>17370</v>
      </c>
      <c r="L1409" s="84" t="str">
        <f t="shared" si="174"/>
        <v>NO VALIDO</v>
      </c>
      <c r="M1409" s="72">
        <f t="shared" si="177"/>
        <v>0.5796053975068973</v>
      </c>
      <c r="N1409" s="72">
        <f t="shared" si="175"/>
        <v>0.5796053975068973</v>
      </c>
    </row>
    <row r="1410" spans="1:14" ht="15" hidden="1" outlineLevel="1">
      <c r="A1410" s="60">
        <f t="shared" si="171"/>
        <v>290</v>
      </c>
      <c r="B1410" s="51">
        <f t="shared" si="172"/>
        <v>1181.1579234572916</v>
      </c>
      <c r="C1410" s="51">
        <f t="shared" si="176"/>
        <v>1078.020373015154</v>
      </c>
      <c r="D1410" s="81" t="str">
        <f t="shared" si="173"/>
        <v>NO VALIDO</v>
      </c>
      <c r="K1410" s="3">
        <v>17400</v>
      </c>
      <c r="L1410" s="84" t="str">
        <f t="shared" si="174"/>
        <v>NO VALIDO</v>
      </c>
      <c r="M1410" s="72">
        <f t="shared" si="177"/>
        <v>0.5777746171310163</v>
      </c>
      <c r="N1410" s="72">
        <f t="shared" si="175"/>
        <v>0.5777746171310163</v>
      </c>
    </row>
    <row r="1411" spans="1:14" ht="15" hidden="1" outlineLevel="1">
      <c r="A1411" s="60">
        <f t="shared" si="171"/>
        <v>290.5</v>
      </c>
      <c r="B1411" s="51">
        <f t="shared" si="172"/>
        <v>1181.4159202429605</v>
      </c>
      <c r="C1411" s="51">
        <f t="shared" si="176"/>
        <v>1078.5981476322852</v>
      </c>
      <c r="D1411" s="81" t="str">
        <f t="shared" si="173"/>
        <v>NO VALIDO</v>
      </c>
      <c r="K1411" s="3">
        <v>17430</v>
      </c>
      <c r="L1411" s="84" t="str">
        <f t="shared" si="174"/>
        <v>NO VALIDO</v>
      </c>
      <c r="M1411" s="72">
        <f t="shared" si="177"/>
        <v>0.5759517706021874</v>
      </c>
      <c r="N1411" s="72">
        <f t="shared" si="175"/>
        <v>0.5759517706021874</v>
      </c>
    </row>
    <row r="1412" spans="1:14" ht="15" hidden="1" outlineLevel="1">
      <c r="A1412" s="60">
        <f t="shared" si="171"/>
        <v>291</v>
      </c>
      <c r="B1412" s="51">
        <f t="shared" si="172"/>
        <v>1181.673473544465</v>
      </c>
      <c r="C1412" s="51">
        <f t="shared" si="176"/>
        <v>1079.1740994028874</v>
      </c>
      <c r="D1412" s="81" t="str">
        <f t="shared" si="173"/>
        <v>NO VALIDO</v>
      </c>
      <c r="K1412" s="3">
        <v>17460</v>
      </c>
      <c r="L1412" s="84" t="str">
        <f t="shared" si="174"/>
        <v>NO VALIDO</v>
      </c>
      <c r="M1412" s="72">
        <f t="shared" si="177"/>
        <v>0.5741368213290616</v>
      </c>
      <c r="N1412" s="72">
        <f t="shared" si="175"/>
        <v>0.5741368213290616</v>
      </c>
    </row>
    <row r="1413" spans="1:14" ht="15" hidden="1" outlineLevel="1">
      <c r="A1413" s="60">
        <f t="shared" si="171"/>
        <v>291.5</v>
      </c>
      <c r="B1413" s="51">
        <f t="shared" si="172"/>
        <v>1181.9305848838446</v>
      </c>
      <c r="C1413" s="51">
        <f t="shared" si="176"/>
        <v>1079.7482362242165</v>
      </c>
      <c r="D1413" s="81" t="str">
        <f t="shared" si="173"/>
        <v>NO VALIDO</v>
      </c>
      <c r="K1413" s="3">
        <v>17490</v>
      </c>
      <c r="L1413" s="84" t="str">
        <f t="shared" si="174"/>
        <v>NO VALIDO</v>
      </c>
      <c r="M1413" s="72">
        <f t="shared" si="177"/>
        <v>0.5723297328828185</v>
      </c>
      <c r="N1413" s="72">
        <f t="shared" si="175"/>
        <v>0.5723297328828185</v>
      </c>
    </row>
    <row r="1414" spans="1:14" ht="15" hidden="1" outlineLevel="1">
      <c r="A1414" s="60">
        <f t="shared" si="171"/>
        <v>292</v>
      </c>
      <c r="B1414" s="51">
        <f t="shared" si="172"/>
        <v>1182.1872557753184</v>
      </c>
      <c r="C1414" s="51">
        <f t="shared" si="176"/>
        <v>1080.3205659570992</v>
      </c>
      <c r="D1414" s="81" t="str">
        <f t="shared" si="173"/>
        <v>NO VALIDO</v>
      </c>
      <c r="K1414" s="3">
        <v>17520</v>
      </c>
      <c r="L1414" s="84" t="str">
        <f t="shared" si="174"/>
        <v>NO VALIDO</v>
      </c>
      <c r="M1414" s="72">
        <f t="shared" si="177"/>
        <v>0.5705304689962531</v>
      </c>
      <c r="N1414" s="72">
        <f t="shared" si="175"/>
        <v>0.5705304689962531</v>
      </c>
    </row>
    <row r="1415" spans="1:14" ht="15" hidden="1" outlineLevel="1">
      <c r="A1415" s="60">
        <f t="shared" si="171"/>
        <v>292.5</v>
      </c>
      <c r="B1415" s="51">
        <f t="shared" si="172"/>
        <v>1182.4434877253354</v>
      </c>
      <c r="C1415" s="51">
        <f t="shared" si="176"/>
        <v>1080.8910964260954</v>
      </c>
      <c r="D1415" s="81" t="str">
        <f t="shared" si="173"/>
        <v>NO VALIDO</v>
      </c>
      <c r="K1415" s="3">
        <v>17550</v>
      </c>
      <c r="L1415" s="84" t="str">
        <f t="shared" si="174"/>
        <v>NO VALIDO</v>
      </c>
      <c r="M1415" s="72">
        <f t="shared" si="177"/>
        <v>0.568738993563589</v>
      </c>
      <c r="N1415" s="72">
        <f t="shared" si="175"/>
        <v>0.568738993563589</v>
      </c>
    </row>
    <row r="1416" spans="1:14" ht="15" hidden="1" outlineLevel="1">
      <c r="A1416" s="60">
        <f t="shared" si="171"/>
        <v>293</v>
      </c>
      <c r="B1416" s="51">
        <f t="shared" si="172"/>
        <v>1182.6992822326301</v>
      </c>
      <c r="C1416" s="51">
        <f t="shared" si="176"/>
        <v>1081.459835419659</v>
      </c>
      <c r="D1416" s="81" t="str">
        <f t="shared" si="173"/>
        <v>NO VALIDO</v>
      </c>
      <c r="K1416" s="3">
        <v>17580</v>
      </c>
      <c r="L1416" s="84" t="str">
        <f t="shared" si="174"/>
        <v>NO VALIDO</v>
      </c>
      <c r="M1416" s="72">
        <f t="shared" si="177"/>
        <v>0.566955270639558</v>
      </c>
      <c r="N1416" s="72">
        <f t="shared" si="175"/>
        <v>0.566955270639558</v>
      </c>
    </row>
    <row r="1417" spans="1:14" ht="15" hidden="1" outlineLevel="1">
      <c r="A1417" s="60">
        <f t="shared" si="171"/>
        <v>293.5</v>
      </c>
      <c r="B1417" s="51">
        <f t="shared" si="172"/>
        <v>1182.954640788274</v>
      </c>
      <c r="C1417" s="51">
        <f t="shared" si="176"/>
        <v>1082.0267906902984</v>
      </c>
      <c r="D1417" s="81" t="str">
        <f t="shared" si="173"/>
        <v>NO VALIDO</v>
      </c>
      <c r="K1417" s="3">
        <v>17610</v>
      </c>
      <c r="L1417" s="84" t="str">
        <f t="shared" si="174"/>
        <v>NO VALIDO</v>
      </c>
      <c r="M1417" s="72">
        <f t="shared" si="177"/>
        <v>0.5651792644389709</v>
      </c>
      <c r="N1417" s="72">
        <f t="shared" si="175"/>
        <v>0.5651792644389709</v>
      </c>
    </row>
    <row r="1418" spans="1:14" ht="15" hidden="1" outlineLevel="1">
      <c r="A1418" s="60">
        <f t="shared" si="171"/>
        <v>294</v>
      </c>
      <c r="B1418" s="51">
        <f t="shared" si="172"/>
        <v>1183.2095648757274</v>
      </c>
      <c r="C1418" s="51">
        <f t="shared" si="176"/>
        <v>1082.5919699547374</v>
      </c>
      <c r="D1418" s="81" t="str">
        <f t="shared" si="173"/>
        <v>NO VALIDO</v>
      </c>
      <c r="K1418" s="3">
        <v>17640</v>
      </c>
      <c r="L1418" s="84" t="str">
        <f t="shared" si="174"/>
        <v>NO VALIDO</v>
      </c>
      <c r="M1418" s="72">
        <f t="shared" si="177"/>
        <v>0.563410939336145</v>
      </c>
      <c r="N1418" s="72">
        <f t="shared" si="175"/>
        <v>0.563410939336145</v>
      </c>
    </row>
    <row r="1419" spans="1:14" ht="15" hidden="1" outlineLevel="1">
      <c r="A1419" s="60">
        <f t="shared" si="171"/>
        <v>294.5</v>
      </c>
      <c r="B1419" s="51">
        <f t="shared" si="172"/>
        <v>1183.4640559708916</v>
      </c>
      <c r="C1419" s="51">
        <f t="shared" si="176"/>
        <v>1083.1553808940735</v>
      </c>
      <c r="D1419" s="81" t="str">
        <f t="shared" si="173"/>
        <v>NO VALIDO</v>
      </c>
      <c r="K1419" s="3">
        <v>17670</v>
      </c>
      <c r="L1419" s="84" t="str">
        <f t="shared" si="174"/>
        <v>NO VALIDO</v>
      </c>
      <c r="M1419" s="72">
        <f t="shared" si="177"/>
        <v>0.5616502598642572</v>
      </c>
      <c r="N1419" s="72">
        <f t="shared" si="175"/>
        <v>0.5616502598642572</v>
      </c>
    </row>
    <row r="1420" spans="1:14" ht="15" hidden="1" outlineLevel="1">
      <c r="A1420" s="60">
        <f t="shared" si="171"/>
        <v>295</v>
      </c>
      <c r="B1420" s="51">
        <f t="shared" si="172"/>
        <v>1183.7181155421608</v>
      </c>
      <c r="C1420" s="51">
        <f t="shared" si="176"/>
        <v>1083.7170311539378</v>
      </c>
      <c r="D1420" s="81" t="str">
        <f t="shared" si="173"/>
        <v>NO VALIDO</v>
      </c>
      <c r="K1420" s="3">
        <v>17700</v>
      </c>
      <c r="L1420" s="84" t="str">
        <f t="shared" si="174"/>
        <v>NO VALIDO</v>
      </c>
      <c r="M1420" s="72">
        <f t="shared" si="177"/>
        <v>0.5598971907146838</v>
      </c>
      <c r="N1420" s="72">
        <f t="shared" si="175"/>
        <v>0.5598971907146838</v>
      </c>
    </row>
    <row r="1421" spans="1:14" ht="15" hidden="1" outlineLevel="1">
      <c r="A1421" s="60">
        <f t="shared" si="171"/>
        <v>295.5</v>
      </c>
      <c r="B1421" s="51">
        <f t="shared" si="172"/>
        <v>1183.9717450504716</v>
      </c>
      <c r="C1421" s="51">
        <f t="shared" si="176"/>
        <v>1084.2769283446526</v>
      </c>
      <c r="D1421" s="81" t="str">
        <f t="shared" si="173"/>
        <v>NO VALIDO</v>
      </c>
      <c r="K1421" s="3">
        <v>17730</v>
      </c>
      <c r="L1421" s="84" t="str">
        <f t="shared" si="174"/>
        <v>NO VALIDO</v>
      </c>
      <c r="M1421" s="72">
        <f t="shared" si="177"/>
        <v>0.5581516967366276</v>
      </c>
      <c r="N1421" s="72">
        <f t="shared" si="175"/>
        <v>0.5581516967366276</v>
      </c>
    </row>
    <row r="1422" spans="1:14" ht="15" hidden="1" outlineLevel="1">
      <c r="A1422" s="60">
        <f t="shared" si="171"/>
        <v>296</v>
      </c>
      <c r="B1422" s="51">
        <f t="shared" si="172"/>
        <v>1184.224945949354</v>
      </c>
      <c r="C1422" s="51">
        <f t="shared" si="176"/>
        <v>1084.8350800413891</v>
      </c>
      <c r="D1422" s="81" t="str">
        <f t="shared" si="173"/>
        <v>NO VALIDO</v>
      </c>
      <c r="K1422" s="3">
        <v>17760</v>
      </c>
      <c r="L1422" s="84" t="str">
        <f t="shared" si="174"/>
        <v>NO VALIDO</v>
      </c>
      <c r="M1422" s="72">
        <f t="shared" si="177"/>
        <v>0.5564137429363366</v>
      </c>
      <c r="N1422" s="72">
        <f t="shared" si="175"/>
        <v>0.5564137429363366</v>
      </c>
    </row>
    <row r="1423" spans="1:14" ht="15" hidden="1" outlineLevel="1">
      <c r="A1423" s="60">
        <f t="shared" si="171"/>
        <v>296.5</v>
      </c>
      <c r="B1423" s="51">
        <f t="shared" si="172"/>
        <v>1184.477719684982</v>
      </c>
      <c r="C1423" s="51">
        <f t="shared" si="176"/>
        <v>1085.3914937843253</v>
      </c>
      <c r="D1423" s="81" t="str">
        <f t="shared" si="173"/>
        <v>NO VALIDO</v>
      </c>
      <c r="K1423" s="3">
        <v>17790</v>
      </c>
      <c r="L1423" s="84" t="str">
        <f t="shared" si="174"/>
        <v>NO VALIDO</v>
      </c>
      <c r="M1423" s="72">
        <f t="shared" si="177"/>
        <v>0.5546832944765414</v>
      </c>
      <c r="N1423" s="72">
        <f t="shared" si="175"/>
        <v>0.5546832944765414</v>
      </c>
    </row>
    <row r="1424" spans="1:14" ht="15" hidden="1" outlineLevel="1">
      <c r="A1424" s="60">
        <f t="shared" si="171"/>
        <v>297</v>
      </c>
      <c r="B1424" s="51">
        <f t="shared" si="172"/>
        <v>1184.7300676962222</v>
      </c>
      <c r="C1424" s="51">
        <f t="shared" si="176"/>
        <v>1085.9461770788018</v>
      </c>
      <c r="D1424" s="81" t="str">
        <f t="shared" si="173"/>
        <v>NO VALIDO</v>
      </c>
      <c r="K1424" s="3">
        <v>17820</v>
      </c>
      <c r="L1424" s="84" t="str">
        <f t="shared" si="174"/>
        <v>NO VALIDO</v>
      </c>
      <c r="M1424" s="72">
        <f t="shared" si="177"/>
        <v>0.5529603166760269</v>
      </c>
      <c r="N1424" s="72">
        <f t="shared" si="175"/>
        <v>0.5529603166760269</v>
      </c>
    </row>
    <row r="1425" spans="1:14" ht="15" hidden="1" outlineLevel="1">
      <c r="A1425" s="60">
        <f t="shared" si="171"/>
        <v>297.5</v>
      </c>
      <c r="B1425" s="51">
        <f t="shared" si="172"/>
        <v>1184.9819914146835</v>
      </c>
      <c r="C1425" s="51">
        <f t="shared" si="176"/>
        <v>1086.4991373954779</v>
      </c>
      <c r="D1425" s="81" t="str">
        <f t="shared" si="173"/>
        <v>NO VALIDO</v>
      </c>
      <c r="K1425" s="3">
        <v>17850</v>
      </c>
      <c r="L1425" s="84" t="str">
        <f t="shared" si="174"/>
        <v>NO VALIDO</v>
      </c>
      <c r="M1425" s="72">
        <f t="shared" si="177"/>
        <v>0.5512447750088174</v>
      </c>
      <c r="N1425" s="72">
        <f t="shared" si="175"/>
        <v>0.5512447750088174</v>
      </c>
    </row>
    <row r="1426" spans="1:14" ht="15" hidden="1" outlineLevel="1">
      <c r="A1426" s="60">
        <f t="shared" si="171"/>
        <v>298</v>
      </c>
      <c r="B1426" s="51">
        <f t="shared" si="172"/>
        <v>1185.2334922647658</v>
      </c>
      <c r="C1426" s="51">
        <f t="shared" si="176"/>
        <v>1087.0503821704867</v>
      </c>
      <c r="D1426" s="81" t="str">
        <f t="shared" si="173"/>
        <v>NO VALIDO</v>
      </c>
      <c r="K1426" s="3">
        <v>17880</v>
      </c>
      <c r="L1426" s="84" t="str">
        <f t="shared" si="174"/>
        <v>NO VALIDO</v>
      </c>
      <c r="M1426" s="72">
        <f t="shared" si="177"/>
        <v>0.5495366351037538</v>
      </c>
      <c r="N1426" s="72">
        <f t="shared" si="175"/>
        <v>0.5495366351037538</v>
      </c>
    </row>
    <row r="1427" spans="1:14" ht="15" hidden="1" outlineLevel="1">
      <c r="A1427" s="60">
        <f t="shared" si="171"/>
        <v>298.5</v>
      </c>
      <c r="B1427" s="51">
        <f t="shared" si="172"/>
        <v>1185.4845716637078</v>
      </c>
      <c r="C1427" s="51">
        <f t="shared" si="176"/>
        <v>1087.5999188055905</v>
      </c>
      <c r="D1427" s="81" t="str">
        <f t="shared" si="173"/>
        <v>NO VALIDO</v>
      </c>
      <c r="K1427" s="3">
        <v>17910</v>
      </c>
      <c r="L1427" s="84" t="str">
        <f t="shared" si="174"/>
        <v>NO VALIDO</v>
      </c>
      <c r="M1427" s="72">
        <f t="shared" si="177"/>
        <v>0.5478358627438908</v>
      </c>
      <c r="N1427" s="72">
        <f t="shared" si="175"/>
        <v>0.5478358627438908</v>
      </c>
    </row>
    <row r="1428" spans="1:14" ht="15" hidden="1" outlineLevel="1">
      <c r="A1428" s="60">
        <f t="shared" si="171"/>
        <v>299</v>
      </c>
      <c r="B1428" s="51">
        <f t="shared" si="172"/>
        <v>1185.7352310216359</v>
      </c>
      <c r="C1428" s="51">
        <f t="shared" si="176"/>
        <v>1088.1477546683343</v>
      </c>
      <c r="D1428" s="81" t="str">
        <f t="shared" si="173"/>
        <v>NO VALIDO</v>
      </c>
      <c r="K1428" s="3">
        <v>17940</v>
      </c>
      <c r="L1428" s="84" t="str">
        <f t="shared" si="174"/>
        <v>NO VALIDO</v>
      </c>
      <c r="M1428" s="72">
        <f t="shared" si="177"/>
        <v>0.5461424238658231</v>
      </c>
      <c r="N1428" s="72">
        <f t="shared" si="175"/>
        <v>0.5461424238658231</v>
      </c>
    </row>
    <row r="1429" spans="1:14" ht="15" hidden="1" outlineLevel="1">
      <c r="A1429" s="60">
        <f t="shared" si="171"/>
        <v>299.5</v>
      </c>
      <c r="B1429" s="51">
        <f t="shared" si="172"/>
        <v>1185.9854717416106</v>
      </c>
      <c r="C1429" s="51">
        <f t="shared" si="176"/>
        <v>1088.6938970922001</v>
      </c>
      <c r="D1429" s="81" t="str">
        <f t="shared" si="173"/>
        <v>NO VALIDO</v>
      </c>
      <c r="K1429" s="3">
        <v>17970</v>
      </c>
      <c r="L1429" s="84" t="str">
        <f t="shared" si="174"/>
        <v>NO VALIDO</v>
      </c>
      <c r="M1429" s="72">
        <f t="shared" si="177"/>
        <v>0.5444562845592219</v>
      </c>
      <c r="N1429" s="72">
        <f t="shared" si="175"/>
        <v>0.5444562845592219</v>
      </c>
    </row>
    <row r="1430" spans="1:14" ht="15" hidden="1" outlineLevel="1">
      <c r="A1430" s="60">
        <f t="shared" si="171"/>
        <v>300</v>
      </c>
      <c r="B1430" s="51">
        <f t="shared" si="172"/>
        <v>1186.2352952196743</v>
      </c>
      <c r="C1430" s="51">
        <f t="shared" si="176"/>
        <v>1089.2383533767593</v>
      </c>
      <c r="D1430" s="81" t="str">
        <f t="shared" si="173"/>
        <v>NO VALIDO</v>
      </c>
      <c r="K1430" s="3">
        <v>18000</v>
      </c>
      <c r="L1430" s="84" t="str">
        <f t="shared" si="174"/>
        <v>NO VALIDO</v>
      </c>
      <c r="M1430" s="72">
        <f t="shared" si="177"/>
        <v>0.5427774110661834</v>
      </c>
      <c r="N1430" s="72">
        <f t="shared" si="175"/>
        <v>0.5427774110661834</v>
      </c>
    </row>
    <row r="1431" spans="1:14" ht="15" hidden="1" outlineLevel="1">
      <c r="A1431" s="60">
        <f t="shared" si="171"/>
        <v>300.5</v>
      </c>
      <c r="B1431" s="51">
        <f t="shared" si="172"/>
        <v>1186.4847028448985</v>
      </c>
      <c r="C1431" s="51">
        <f t="shared" si="176"/>
        <v>1089.7811307878255</v>
      </c>
      <c r="D1431" s="81" t="str">
        <f t="shared" si="173"/>
        <v>NO VALIDO</v>
      </c>
      <c r="K1431" s="3">
        <v>18030</v>
      </c>
      <c r="L1431" s="84" t="str">
        <f t="shared" si="174"/>
        <v>NO VALIDO</v>
      </c>
      <c r="M1431" s="72">
        <f t="shared" si="177"/>
        <v>0.5411057697805921</v>
      </c>
      <c r="N1431" s="72">
        <f t="shared" si="175"/>
        <v>0.5411057697805921</v>
      </c>
    </row>
    <row r="1432" spans="1:14" ht="15" hidden="1" outlineLevel="1">
      <c r="A1432" s="60">
        <f t="shared" si="171"/>
        <v>301</v>
      </c>
      <c r="B1432" s="51">
        <f t="shared" si="172"/>
        <v>1186.7336959994284</v>
      </c>
      <c r="C1432" s="51">
        <f t="shared" si="176"/>
        <v>1090.3222365576062</v>
      </c>
      <c r="D1432" s="81" t="str">
        <f t="shared" si="173"/>
        <v>NO VALIDO</v>
      </c>
      <c r="K1432" s="3">
        <v>18060</v>
      </c>
      <c r="L1432" s="84" t="str">
        <f t="shared" si="174"/>
        <v>NO VALIDO</v>
      </c>
      <c r="M1432" s="72">
        <f t="shared" si="177"/>
        <v>0.5394413272477636</v>
      </c>
      <c r="N1432" s="72">
        <f t="shared" si="175"/>
        <v>0.5394413272477636</v>
      </c>
    </row>
    <row r="1433" spans="1:14" ht="15" hidden="1" outlineLevel="1">
      <c r="A1433" s="60">
        <f t="shared" si="171"/>
        <v>301.5</v>
      </c>
      <c r="B1433" s="51">
        <f t="shared" si="172"/>
        <v>1186.982276058531</v>
      </c>
      <c r="C1433" s="51">
        <f t="shared" si="176"/>
        <v>1090.8616778848539</v>
      </c>
      <c r="D1433" s="81" t="str">
        <f t="shared" si="173"/>
        <v>NO VALIDO</v>
      </c>
      <c r="K1433" s="3">
        <v>18090</v>
      </c>
      <c r="L1433" s="84" t="str">
        <f t="shared" si="174"/>
        <v>NO VALIDO</v>
      </c>
      <c r="M1433" s="72">
        <f t="shared" si="177"/>
        <v>0.5377840501635375</v>
      </c>
      <c r="N1433" s="72">
        <f t="shared" si="175"/>
        <v>0.5377840501635375</v>
      </c>
    </row>
    <row r="1434" spans="1:14" ht="15" hidden="1" outlineLevel="1">
      <c r="A1434" s="60">
        <f t="shared" si="171"/>
        <v>302</v>
      </c>
      <c r="B1434" s="51">
        <f t="shared" si="172"/>
        <v>1187.2304443906394</v>
      </c>
      <c r="C1434" s="51">
        <f t="shared" si="176"/>
        <v>1091.3994619350174</v>
      </c>
      <c r="D1434" s="81" t="str">
        <f t="shared" si="173"/>
        <v>NO VALIDO</v>
      </c>
      <c r="K1434" s="3">
        <v>18120</v>
      </c>
      <c r="L1434" s="84" t="str">
        <f t="shared" si="174"/>
        <v>NO VALIDO</v>
      </c>
      <c r="M1434" s="72">
        <f t="shared" si="177"/>
        <v>0.5361339053739596</v>
      </c>
      <c r="N1434" s="72">
        <f t="shared" si="175"/>
        <v>0.5361339053739596</v>
      </c>
    </row>
    <row r="1435" spans="1:14" ht="15" hidden="1" outlineLevel="1">
      <c r="A1435" s="60">
        <f t="shared" si="171"/>
        <v>302.5</v>
      </c>
      <c r="B1435" s="51">
        <f t="shared" si="172"/>
        <v>1187.4782023573978</v>
      </c>
      <c r="C1435" s="51">
        <f t="shared" si="176"/>
        <v>1091.9355958403914</v>
      </c>
      <c r="D1435" s="81" t="str">
        <f t="shared" si="173"/>
        <v>NO VALIDO</v>
      </c>
      <c r="K1435" s="3">
        <v>18150</v>
      </c>
      <c r="L1435" s="84" t="str">
        <f t="shared" si="174"/>
        <v>NO VALIDO</v>
      </c>
      <c r="M1435" s="72">
        <f t="shared" si="177"/>
        <v>0.5344908598746705</v>
      </c>
      <c r="N1435" s="72">
        <f t="shared" si="175"/>
        <v>0.5344908598746705</v>
      </c>
    </row>
    <row r="1436" spans="1:14" ht="15" hidden="1" outlineLevel="1">
      <c r="A1436" s="60">
        <f t="shared" si="171"/>
        <v>303</v>
      </c>
      <c r="B1436" s="51">
        <f t="shared" si="172"/>
        <v>1187.7255513137075</v>
      </c>
      <c r="C1436" s="51">
        <f t="shared" si="176"/>
        <v>1092.4700867002662</v>
      </c>
      <c r="D1436" s="81" t="str">
        <f t="shared" si="173"/>
        <v>NO VALIDO</v>
      </c>
      <c r="K1436" s="3">
        <v>18180</v>
      </c>
      <c r="L1436" s="84" t="str">
        <f t="shared" si="174"/>
        <v>NO VALIDO</v>
      </c>
      <c r="M1436" s="72">
        <f t="shared" si="177"/>
        <v>0.5328548808101436</v>
      </c>
      <c r="N1436" s="72">
        <f t="shared" si="175"/>
        <v>0.5328548808101436</v>
      </c>
    </row>
    <row r="1437" spans="1:14" ht="15" hidden="1" outlineLevel="1">
      <c r="A1437" s="60">
        <f t="shared" si="171"/>
        <v>303.5</v>
      </c>
      <c r="B1437" s="51">
        <f t="shared" si="172"/>
        <v>1187.97249260777</v>
      </c>
      <c r="C1437" s="51">
        <f t="shared" si="176"/>
        <v>1093.0029415810764</v>
      </c>
      <c r="D1437" s="81" t="str">
        <f t="shared" si="173"/>
        <v>NO VALIDO</v>
      </c>
      <c r="K1437" s="3">
        <v>18210</v>
      </c>
      <c r="L1437" s="84" t="str">
        <f t="shared" si="174"/>
        <v>NO VALIDO</v>
      </c>
      <c r="M1437" s="72">
        <f t="shared" si="177"/>
        <v>0.5312259354733677</v>
      </c>
      <c r="N1437" s="72">
        <f t="shared" si="175"/>
        <v>0.5312259354733677</v>
      </c>
    </row>
    <row r="1438" spans="1:14" ht="15" hidden="1" outlineLevel="1">
      <c r="A1438" s="60">
        <f t="shared" si="171"/>
        <v>304</v>
      </c>
      <c r="B1438" s="51">
        <f t="shared" si="172"/>
        <v>1188.2190275811324</v>
      </c>
      <c r="C1438" s="51">
        <f t="shared" si="176"/>
        <v>1093.5341675165498</v>
      </c>
      <c r="D1438" s="81" t="str">
        <f t="shared" si="173"/>
        <v>NO VALIDO</v>
      </c>
      <c r="K1438" s="3">
        <v>18240</v>
      </c>
      <c r="L1438" s="84" t="str">
        <f t="shared" si="174"/>
        <v>NO VALIDO</v>
      </c>
      <c r="M1438" s="72">
        <f t="shared" si="177"/>
        <v>0.5296039913050269</v>
      </c>
      <c r="N1438" s="72">
        <f t="shared" si="175"/>
        <v>0.5296039913050269</v>
      </c>
    </row>
    <row r="1439" spans="1:14" ht="15" hidden="1" outlineLevel="1">
      <c r="A1439" s="60">
        <f t="shared" si="171"/>
        <v>304.5</v>
      </c>
      <c r="B1439" s="51">
        <f t="shared" si="172"/>
        <v>1188.4651575687299</v>
      </c>
      <c r="C1439" s="51">
        <f t="shared" si="176"/>
        <v>1094.0637715078549</v>
      </c>
      <c r="D1439" s="81" t="str">
        <f t="shared" si="173"/>
        <v>NO VALIDO</v>
      </c>
      <c r="K1439" s="3">
        <v>18270</v>
      </c>
      <c r="L1439" s="84" t="str">
        <f t="shared" si="174"/>
        <v>NO VALIDO</v>
      </c>
      <c r="M1439" s="72">
        <f t="shared" si="177"/>
        <v>0.5279890158931878</v>
      </c>
      <c r="N1439" s="72">
        <f t="shared" si="175"/>
        <v>0.5279890158931878</v>
      </c>
    </row>
    <row r="1440" spans="1:14" ht="15" hidden="1" outlineLevel="1">
      <c r="A1440" s="60">
        <f t="shared" si="171"/>
        <v>305</v>
      </c>
      <c r="B1440" s="51">
        <f t="shared" si="172"/>
        <v>1188.7108838989302</v>
      </c>
      <c r="C1440" s="51">
        <f t="shared" si="176"/>
        <v>1094.591760523748</v>
      </c>
      <c r="D1440" s="81" t="str">
        <f t="shared" si="173"/>
        <v>NO VALIDO</v>
      </c>
      <c r="K1440" s="3">
        <v>18300</v>
      </c>
      <c r="L1440" s="84" t="str">
        <f t="shared" si="174"/>
        <v>NO VALIDO</v>
      </c>
      <c r="M1440" s="72">
        <f t="shared" si="177"/>
        <v>0.5263809769724228</v>
      </c>
      <c r="N1440" s="72">
        <f t="shared" si="175"/>
        <v>0.5263809769724228</v>
      </c>
    </row>
    <row r="1441" spans="1:14" ht="15" hidden="1" outlineLevel="1">
      <c r="A1441" s="60">
        <f t="shared" si="171"/>
        <v>305.5</v>
      </c>
      <c r="B1441" s="51">
        <f t="shared" si="172"/>
        <v>1188.9562078935755</v>
      </c>
      <c r="C1441" s="51">
        <f t="shared" si="176"/>
        <v>1095.1181415007204</v>
      </c>
      <c r="D1441" s="81" t="str">
        <f t="shared" si="173"/>
        <v>NO VALIDO</v>
      </c>
      <c r="K1441" s="3">
        <v>18330</v>
      </c>
      <c r="L1441" s="84" t="str">
        <f t="shared" si="174"/>
        <v>NO VALIDO</v>
      </c>
      <c r="M1441" s="72">
        <f t="shared" si="177"/>
        <v>0.5247798424235564</v>
      </c>
      <c r="N1441" s="72">
        <f t="shared" si="175"/>
        <v>0.5247798424235564</v>
      </c>
    </row>
    <row r="1442" spans="1:14" ht="15" hidden="1" outlineLevel="1">
      <c r="A1442" s="60">
        <f t="shared" si="171"/>
        <v>306</v>
      </c>
      <c r="B1442" s="51">
        <f t="shared" si="172"/>
        <v>1189.2011308680264</v>
      </c>
      <c r="C1442" s="51">
        <f t="shared" si="176"/>
        <v>1095.642921343144</v>
      </c>
      <c r="D1442" s="81" t="str">
        <f t="shared" si="173"/>
        <v>NO VALIDO</v>
      </c>
      <c r="K1442" s="3">
        <v>18360</v>
      </c>
      <c r="L1442" s="84" t="str">
        <f t="shared" si="174"/>
        <v>NO VALIDO</v>
      </c>
      <c r="M1442" s="72">
        <f t="shared" si="177"/>
        <v>0.523185580272793</v>
      </c>
      <c r="N1442" s="72">
        <f t="shared" si="175"/>
        <v>0.523185580272793</v>
      </c>
    </row>
    <row r="1443" spans="1:14" ht="15" hidden="1" outlineLevel="1">
      <c r="A1443" s="60">
        <f t="shared" si="171"/>
        <v>306.5</v>
      </c>
      <c r="B1443" s="51">
        <f t="shared" si="172"/>
        <v>1189.4456541312031</v>
      </c>
      <c r="C1443" s="51">
        <f t="shared" si="176"/>
        <v>1096.166106923417</v>
      </c>
      <c r="D1443" s="81" t="str">
        <f t="shared" si="173"/>
        <v>NO VALIDO</v>
      </c>
      <c r="K1443" s="3">
        <v>18390</v>
      </c>
      <c r="L1443" s="84" t="str">
        <f t="shared" si="174"/>
        <v>NO VALIDO</v>
      </c>
      <c r="M1443" s="72">
        <f t="shared" si="177"/>
        <v>0.5215981586913918</v>
      </c>
      <c r="N1443" s="72">
        <f t="shared" si="175"/>
        <v>0.5215981586913918</v>
      </c>
    </row>
    <row r="1444" spans="1:14" ht="15" hidden="1" outlineLevel="1">
      <c r="A1444" s="60">
        <f t="shared" si="171"/>
        <v>307</v>
      </c>
      <c r="B1444" s="51">
        <f t="shared" si="172"/>
        <v>1189.689778985628</v>
      </c>
      <c r="C1444" s="51">
        <f t="shared" si="176"/>
        <v>1096.6877050821083</v>
      </c>
      <c r="D1444" s="81" t="str">
        <f t="shared" si="173"/>
        <v>NO VALIDO</v>
      </c>
      <c r="K1444" s="3">
        <v>18420</v>
      </c>
      <c r="L1444" s="84" t="str">
        <f t="shared" si="174"/>
        <v>NO VALIDO</v>
      </c>
      <c r="M1444" s="72">
        <f t="shared" si="177"/>
        <v>0.5200175459949461</v>
      </c>
      <c r="N1444" s="72">
        <f t="shared" si="175"/>
        <v>0.5200175459949461</v>
      </c>
    </row>
    <row r="1445" spans="1:14" ht="15" hidden="1" outlineLevel="1">
      <c r="A1445" s="60">
        <f t="shared" si="171"/>
        <v>307.5</v>
      </c>
      <c r="B1445" s="51">
        <f t="shared" si="172"/>
        <v>1189.933506727467</v>
      </c>
      <c r="C1445" s="51">
        <f t="shared" si="176"/>
        <v>1097.2077226281033</v>
      </c>
      <c r="D1445" s="81" t="str">
        <f t="shared" si="173"/>
        <v>NO VALIDO</v>
      </c>
      <c r="K1445" s="3">
        <v>18450</v>
      </c>
      <c r="L1445" s="84" t="str">
        <f t="shared" si="174"/>
        <v>NO VALIDO</v>
      </c>
      <c r="M1445" s="72">
        <f t="shared" si="177"/>
        <v>0.5184437106428863</v>
      </c>
      <c r="N1445" s="72">
        <f t="shared" si="175"/>
        <v>0.5184437106428863</v>
      </c>
    </row>
    <row r="1446" spans="1:14" ht="15" hidden="1" outlineLevel="1">
      <c r="A1446" s="60">
        <f t="shared" si="171"/>
        <v>308</v>
      </c>
      <c r="B1446" s="51">
        <f t="shared" si="172"/>
        <v>1190.1768386465708</v>
      </c>
      <c r="C1446" s="51">
        <f t="shared" si="176"/>
        <v>1097.7261663387462</v>
      </c>
      <c r="D1446" s="81" t="str">
        <f t="shared" si="173"/>
        <v>NO VALIDO</v>
      </c>
      <c r="K1446" s="3">
        <v>18480</v>
      </c>
      <c r="L1446" s="84" t="str">
        <f t="shared" si="174"/>
        <v>NO VALIDO</v>
      </c>
      <c r="M1446" s="72">
        <f t="shared" si="177"/>
        <v>0.5168766212378824</v>
      </c>
      <c r="N1446" s="72">
        <f t="shared" si="175"/>
        <v>0.5168766212378824</v>
      </c>
    </row>
    <row r="1447" spans="1:14" ht="15" hidden="1" outlineLevel="1">
      <c r="A1447" s="60">
        <f t="shared" si="171"/>
        <v>308.5</v>
      </c>
      <c r="B1447" s="51">
        <f t="shared" si="172"/>
        <v>1190.4197760265167</v>
      </c>
      <c r="C1447" s="51">
        <f t="shared" si="176"/>
        <v>1098.243042959984</v>
      </c>
      <c r="D1447" s="81" t="str">
        <f t="shared" si="173"/>
        <v>NO VALIDO</v>
      </c>
      <c r="K1447" s="3">
        <v>18510</v>
      </c>
      <c r="L1447" s="84" t="str">
        <f t="shared" si="174"/>
        <v>NO VALIDO</v>
      </c>
      <c r="M1447" s="72">
        <f t="shared" si="177"/>
        <v>0.5153162465252528</v>
      </c>
      <c r="N1447" s="72">
        <f t="shared" si="175"/>
        <v>0.5153162465252528</v>
      </c>
    </row>
    <row r="1448" spans="1:14" ht="15" hidden="1" outlineLevel="1">
      <c r="A1448" s="60">
        <f t="shared" si="171"/>
        <v>309</v>
      </c>
      <c r="B1448" s="51">
        <f t="shared" si="172"/>
        <v>1190.6623201446475</v>
      </c>
      <c r="C1448" s="51">
        <f t="shared" si="176"/>
        <v>1098.7583592065093</v>
      </c>
      <c r="D1448" s="81" t="str">
        <f t="shared" si="173"/>
        <v>NO VALIDO</v>
      </c>
      <c r="K1448" s="3">
        <v>18540</v>
      </c>
      <c r="L1448" s="84" t="str">
        <f t="shared" si="174"/>
        <v>NO VALIDO</v>
      </c>
      <c r="M1448" s="72">
        <f t="shared" si="177"/>
        <v>0.5137625553925382</v>
      </c>
      <c r="N1448" s="72">
        <f t="shared" si="175"/>
        <v>0.5137625553925382</v>
      </c>
    </row>
    <row r="1449" spans="1:14" ht="15" hidden="1" outlineLevel="1">
      <c r="A1449" s="60">
        <f t="shared" si="171"/>
        <v>309.5</v>
      </c>
      <c r="B1449" s="51">
        <f t="shared" si="172"/>
        <v>1190.9044722721137</v>
      </c>
      <c r="C1449" s="51">
        <f t="shared" si="176"/>
        <v>1099.2721217619019</v>
      </c>
      <c r="D1449" s="81" t="str">
        <f t="shared" si="173"/>
        <v>NO VALIDO</v>
      </c>
      <c r="K1449" s="3">
        <v>18570</v>
      </c>
      <c r="L1449" s="84" t="str">
        <f t="shared" si="174"/>
        <v>NO VALIDO</v>
      </c>
      <c r="M1449" s="72">
        <f t="shared" si="177"/>
        <v>0.5122155168686854</v>
      </c>
      <c r="N1449" s="72">
        <f t="shared" si="175"/>
        <v>0.5122155168686854</v>
      </c>
    </row>
    <row r="1450" spans="1:14" ht="15" hidden="1" outlineLevel="1">
      <c r="A1450" s="60">
        <f t="shared" si="171"/>
        <v>310</v>
      </c>
      <c r="B1450" s="51">
        <f t="shared" si="172"/>
        <v>1191.146233673912</v>
      </c>
      <c r="C1450" s="51">
        <f t="shared" si="176"/>
        <v>1099.7843372787706</v>
      </c>
      <c r="D1450" s="81" t="str">
        <f t="shared" si="173"/>
        <v>NO VALIDO</v>
      </c>
      <c r="K1450" s="3">
        <v>18600</v>
      </c>
      <c r="L1450" s="84" t="str">
        <f t="shared" si="174"/>
        <v>NO VALIDO</v>
      </c>
      <c r="M1450" s="72">
        <f t="shared" si="177"/>
        <v>0.5106751001237426</v>
      </c>
      <c r="N1450" s="72">
        <f t="shared" si="175"/>
        <v>0.5106751001237426</v>
      </c>
    </row>
    <row r="1451" spans="1:14" ht="15" hidden="1" outlineLevel="1">
      <c r="A1451" s="60">
        <f t="shared" si="171"/>
        <v>310.5</v>
      </c>
      <c r="B1451" s="51">
        <f t="shared" si="172"/>
        <v>1191.3876056089262</v>
      </c>
      <c r="C1451" s="51">
        <f t="shared" si="176"/>
        <v>1100.2950123788944</v>
      </c>
      <c r="D1451" s="81" t="str">
        <f t="shared" si="173"/>
        <v>NO VALIDO</v>
      </c>
      <c r="K1451" s="3">
        <v>18630</v>
      </c>
      <c r="L1451" s="84" t="str">
        <f t="shared" si="174"/>
        <v>NO VALIDO</v>
      </c>
      <c r="M1451" s="72">
        <f t="shared" si="177"/>
        <v>0.5091412744681366</v>
      </c>
      <c r="N1451" s="72">
        <f t="shared" si="175"/>
        <v>0.5091412744681366</v>
      </c>
    </row>
    <row r="1452" spans="1:14" ht="15" hidden="1" outlineLevel="1">
      <c r="A1452" s="60">
        <f t="shared" si="171"/>
        <v>311</v>
      </c>
      <c r="B1452" s="51">
        <f t="shared" si="172"/>
        <v>1191.6285893299646</v>
      </c>
      <c r="C1452" s="51">
        <f t="shared" si="176"/>
        <v>1100.8041536533626</v>
      </c>
      <c r="D1452" s="81" t="str">
        <f t="shared" si="173"/>
        <v>NO VALIDO</v>
      </c>
      <c r="K1452" s="3">
        <v>18660</v>
      </c>
      <c r="L1452" s="84" t="str">
        <f t="shared" si="174"/>
        <v>NO VALIDO</v>
      </c>
      <c r="M1452" s="72">
        <f t="shared" si="177"/>
        <v>0.5076140093522177</v>
      </c>
      <c r="N1452" s="72">
        <f t="shared" si="175"/>
        <v>0.5076140093522177</v>
      </c>
    </row>
    <row r="1453" spans="1:14" ht="15" hidden="1" outlineLevel="1">
      <c r="A1453" s="60">
        <f t="shared" si="171"/>
        <v>311.5</v>
      </c>
      <c r="B1453" s="51">
        <f t="shared" si="172"/>
        <v>1191.8691860838019</v>
      </c>
      <c r="C1453" s="51">
        <f t="shared" si="176"/>
        <v>1101.3117676627148</v>
      </c>
      <c r="D1453" s="81" t="str">
        <f t="shared" si="173"/>
        <v>NO VALIDO</v>
      </c>
      <c r="K1453" s="3">
        <v>18690</v>
      </c>
      <c r="L1453" s="84" t="str">
        <f t="shared" si="174"/>
        <v>NO VALIDO</v>
      </c>
      <c r="M1453" s="72">
        <f t="shared" si="177"/>
        <v>0.506093274365523</v>
      </c>
      <c r="N1453" s="72">
        <f t="shared" si="175"/>
        <v>0.506093274365523</v>
      </c>
    </row>
    <row r="1454" spans="1:14" ht="15" hidden="1" outlineLevel="1">
      <c r="A1454" s="60">
        <f t="shared" si="171"/>
        <v>312</v>
      </c>
      <c r="B1454" s="51">
        <f t="shared" si="172"/>
        <v>1192.109397111215</v>
      </c>
      <c r="C1454" s="51">
        <f t="shared" si="176"/>
        <v>1101.8178609370802</v>
      </c>
      <c r="D1454" s="81" t="str">
        <f t="shared" si="173"/>
        <v>NO VALIDO</v>
      </c>
      <c r="K1454" s="3">
        <v>18720</v>
      </c>
      <c r="L1454" s="84" t="str">
        <f t="shared" si="174"/>
        <v>NO VALIDO</v>
      </c>
      <c r="M1454" s="72">
        <f t="shared" si="177"/>
        <v>0.5045790392364985</v>
      </c>
      <c r="N1454" s="72">
        <f t="shared" si="175"/>
        <v>0.5045790392364985</v>
      </c>
    </row>
    <row r="1455" spans="1:14" ht="15" hidden="1" outlineLevel="1">
      <c r="A1455" s="60">
        <f t="shared" si="171"/>
        <v>312.5</v>
      </c>
      <c r="B1455" s="51">
        <f t="shared" si="172"/>
        <v>1192.3492236470233</v>
      </c>
      <c r="C1455" s="51">
        <f t="shared" si="176"/>
        <v>1102.3224399763167</v>
      </c>
      <c r="D1455" s="81" t="str">
        <f t="shared" si="173"/>
        <v>NO VALIDO</v>
      </c>
      <c r="K1455" s="3">
        <v>18750</v>
      </c>
      <c r="L1455" s="84" t="str">
        <f t="shared" si="174"/>
        <v>NO VALIDO</v>
      </c>
      <c r="M1455" s="72">
        <f t="shared" si="177"/>
        <v>0.5030712738316621</v>
      </c>
      <c r="N1455" s="72">
        <f t="shared" si="175"/>
        <v>0.5030712738316621</v>
      </c>
    </row>
    <row r="1456" spans="1:14" ht="15" hidden="1" outlineLevel="1">
      <c r="A1456" s="60">
        <f t="shared" si="171"/>
        <v>313</v>
      </c>
      <c r="B1456" s="51">
        <f t="shared" si="172"/>
        <v>1192.5886669201263</v>
      </c>
      <c r="C1456" s="51">
        <f t="shared" si="176"/>
        <v>1102.8255112501483</v>
      </c>
      <c r="D1456" s="81" t="str">
        <f t="shared" si="173"/>
        <v>NO VALIDO</v>
      </c>
      <c r="K1456" s="3">
        <v>18780</v>
      </c>
      <c r="L1456" s="84" t="str">
        <f t="shared" si="174"/>
        <v>NO VALIDO</v>
      </c>
      <c r="M1456" s="72">
        <f t="shared" si="177"/>
        <v>0.5015699481552005</v>
      </c>
      <c r="N1456" s="72">
        <f t="shared" si="175"/>
        <v>0.5015699481552005</v>
      </c>
    </row>
    <row r="1457" spans="1:14" ht="15" hidden="1" outlineLevel="1">
      <c r="A1457" s="60">
        <f t="shared" si="171"/>
        <v>313.5</v>
      </c>
      <c r="B1457" s="51">
        <f t="shared" si="172"/>
        <v>1192.8277281535406</v>
      </c>
      <c r="C1457" s="51">
        <f t="shared" si="176"/>
        <v>1103.3270811983036</v>
      </c>
      <c r="D1457" s="81" t="str">
        <f t="shared" si="173"/>
        <v>NO VALIDO</v>
      </c>
      <c r="K1457" s="3">
        <v>18810</v>
      </c>
      <c r="L1457" s="84" t="str">
        <f t="shared" si="174"/>
        <v>NO VALIDO</v>
      </c>
      <c r="M1457" s="72">
        <f t="shared" si="177"/>
        <v>0.5000750323484439</v>
      </c>
      <c r="N1457" s="72">
        <f t="shared" si="175"/>
        <v>0.5000750323484439</v>
      </c>
    </row>
    <row r="1458" spans="1:14" ht="15" hidden="1" outlineLevel="1">
      <c r="A1458" s="60">
        <f t="shared" si="171"/>
        <v>314</v>
      </c>
      <c r="B1458" s="51">
        <f t="shared" si="172"/>
        <v>1193.0664085644387</v>
      </c>
      <c r="C1458" s="51">
        <f t="shared" si="176"/>
        <v>1103.827156230652</v>
      </c>
      <c r="D1458" s="81" t="str">
        <f t="shared" si="173"/>
        <v>NO VALIDO</v>
      </c>
      <c r="K1458" s="3">
        <v>18840</v>
      </c>
      <c r="L1458" s="84" t="str">
        <f t="shared" si="174"/>
        <v>NO VALIDO</v>
      </c>
      <c r="M1458" s="72">
        <f t="shared" si="177"/>
        <v>0.4985864966891526</v>
      </c>
      <c r="N1458" s="72">
        <f t="shared" si="175"/>
        <v>0.4985864966891526</v>
      </c>
    </row>
    <row r="1459" spans="1:14" ht="15" hidden="1" outlineLevel="1">
      <c r="A1459" s="60">
        <f t="shared" si="171"/>
        <v>314.5</v>
      </c>
      <c r="B1459" s="51">
        <f t="shared" si="172"/>
        <v>1193.304709364185</v>
      </c>
      <c r="C1459" s="51">
        <f t="shared" si="176"/>
        <v>1104.325742727341</v>
      </c>
      <c r="D1459" s="81" t="str">
        <f t="shared" si="173"/>
        <v>NO VALIDO</v>
      </c>
      <c r="K1459" s="3">
        <v>18870</v>
      </c>
      <c r="L1459" s="84" t="str">
        <f t="shared" si="174"/>
        <v>NO VALIDO</v>
      </c>
      <c r="M1459" s="72">
        <f t="shared" si="177"/>
        <v>0.4971043115911316</v>
      </c>
      <c r="N1459" s="72">
        <f t="shared" si="175"/>
        <v>0.4971043115911316</v>
      </c>
    </row>
    <row r="1460" spans="1:14" ht="15" hidden="1" outlineLevel="1">
      <c r="A1460" s="60">
        <f t="shared" si="171"/>
        <v>315</v>
      </c>
      <c r="B1460" s="51">
        <f t="shared" si="172"/>
        <v>1193.5426317583738</v>
      </c>
      <c r="C1460" s="51">
        <f t="shared" si="176"/>
        <v>1104.8228470389322</v>
      </c>
      <c r="D1460" s="81" t="str">
        <f t="shared" si="173"/>
        <v>NO VALIDO</v>
      </c>
      <c r="K1460" s="3">
        <v>18900</v>
      </c>
      <c r="L1460" s="84" t="str">
        <f t="shared" si="174"/>
        <v>NO VALIDO</v>
      </c>
      <c r="M1460" s="72">
        <f t="shared" si="177"/>
        <v>0.49562844760359714</v>
      </c>
      <c r="N1460" s="72">
        <f t="shared" si="175"/>
        <v>0.49562844760359714</v>
      </c>
    </row>
    <row r="1461" spans="1:14" ht="15" hidden="1" outlineLevel="1">
      <c r="A1461" s="60">
        <f t="shared" si="171"/>
        <v>315.5</v>
      </c>
      <c r="B1461" s="51">
        <f t="shared" si="172"/>
        <v>1193.7801769468647</v>
      </c>
      <c r="C1461" s="51">
        <f t="shared" si="176"/>
        <v>1105.3184754865358</v>
      </c>
      <c r="D1461" s="81" t="str">
        <f t="shared" si="173"/>
        <v>NO VALIDO</v>
      </c>
      <c r="K1461" s="3">
        <v>18930</v>
      </c>
      <c r="L1461" s="84" t="str">
        <f t="shared" si="174"/>
        <v>NO VALIDO</v>
      </c>
      <c r="M1461" s="72">
        <f t="shared" si="177"/>
        <v>0.49415887541062214</v>
      </c>
      <c r="N1461" s="72">
        <f t="shared" si="175"/>
        <v>0.49415887541062214</v>
      </c>
    </row>
    <row r="1462" spans="1:14" ht="15" hidden="1" outlineLevel="1">
      <c r="A1462" s="60">
        <f t="shared" si="171"/>
        <v>316</v>
      </c>
      <c r="B1462" s="51">
        <f t="shared" si="172"/>
        <v>1194.0173461238196</v>
      </c>
      <c r="C1462" s="51">
        <f t="shared" si="176"/>
        <v>1105.8126343619465</v>
      </c>
      <c r="D1462" s="81" t="str">
        <f t="shared" si="173"/>
        <v>NO VALIDO</v>
      </c>
      <c r="K1462" s="3">
        <v>18960</v>
      </c>
      <c r="L1462" s="84" t="str">
        <f t="shared" si="174"/>
        <v>NO VALIDO</v>
      </c>
      <c r="M1462" s="72">
        <f t="shared" si="177"/>
        <v>0.4926955658306587</v>
      </c>
      <c r="N1462" s="72">
        <f t="shared" si="175"/>
        <v>0.4926955658306587</v>
      </c>
    </row>
    <row r="1463" spans="1:14" ht="15" hidden="1" outlineLevel="1">
      <c r="A1463" s="60">
        <f t="shared" si="171"/>
        <v>316.5</v>
      </c>
      <c r="B1463" s="51">
        <f t="shared" si="172"/>
        <v>1194.2541404777392</v>
      </c>
      <c r="C1463" s="51">
        <f t="shared" si="176"/>
        <v>1106.3053299277772</v>
      </c>
      <c r="D1463" s="81" t="str">
        <f t="shared" si="173"/>
        <v>NO VALIDO</v>
      </c>
      <c r="K1463" s="3">
        <v>18990</v>
      </c>
      <c r="L1463" s="84" t="str">
        <f t="shared" si="174"/>
        <v>NO VALIDO</v>
      </c>
      <c r="M1463" s="72">
        <f t="shared" si="177"/>
        <v>0.49123848981585216</v>
      </c>
      <c r="N1463" s="72">
        <f t="shared" si="175"/>
        <v>0.49123848981585216</v>
      </c>
    </row>
    <row r="1464" spans="1:14" ht="15" hidden="1" outlineLevel="1">
      <c r="A1464" s="60">
        <f t="shared" si="171"/>
        <v>317</v>
      </c>
      <c r="B1464" s="51">
        <f t="shared" si="172"/>
        <v>1194.4905611914971</v>
      </c>
      <c r="C1464" s="51">
        <f t="shared" si="176"/>
        <v>1106.796568417593</v>
      </c>
      <c r="D1464" s="81" t="str">
        <f t="shared" si="173"/>
        <v>NO VALIDO</v>
      </c>
      <c r="K1464" s="3">
        <v>19020</v>
      </c>
      <c r="L1464" s="84" t="str">
        <f t="shared" si="174"/>
        <v>NO VALIDO</v>
      </c>
      <c r="M1464" s="72">
        <f t="shared" si="177"/>
        <v>0.4897876184517005</v>
      </c>
      <c r="N1464" s="72">
        <f t="shared" si="175"/>
        <v>0.4897876184517005</v>
      </c>
    </row>
    <row r="1465" spans="1:14" ht="15" hidden="1" outlineLevel="1">
      <c r="A1465" s="60">
        <f t="shared" si="171"/>
        <v>317.5</v>
      </c>
      <c r="B1465" s="51">
        <f t="shared" si="172"/>
        <v>1194.7266094423774</v>
      </c>
      <c r="C1465" s="51">
        <f t="shared" si="176"/>
        <v>1107.2863560360447</v>
      </c>
      <c r="D1465" s="81" t="str">
        <f t="shared" si="173"/>
        <v>NO VALIDO</v>
      </c>
      <c r="K1465" s="3">
        <v>19050</v>
      </c>
      <c r="L1465" s="84" t="str">
        <f t="shared" si="174"/>
        <v>NO VALIDO</v>
      </c>
      <c r="M1465" s="72">
        <f t="shared" si="177"/>
        <v>0.4883429229562764</v>
      </c>
      <c r="N1465" s="72">
        <f t="shared" si="175"/>
        <v>0.4883429229562764</v>
      </c>
    </row>
    <row r="1466" spans="1:14" ht="15" hidden="1" outlineLevel="1">
      <c r="A1466" s="60">
        <f t="shared" si="171"/>
        <v>318</v>
      </c>
      <c r="B1466" s="51">
        <f t="shared" si="172"/>
        <v>1194.9622864021082</v>
      </c>
      <c r="C1466" s="51">
        <f t="shared" si="176"/>
        <v>1107.774698959001</v>
      </c>
      <c r="D1466" s="81" t="str">
        <f t="shared" si="173"/>
        <v>NO VALIDO</v>
      </c>
      <c r="K1466" s="3">
        <v>19080</v>
      </c>
      <c r="L1466" s="84" t="str">
        <f t="shared" si="174"/>
        <v>NO VALIDO</v>
      </c>
      <c r="M1466" s="72">
        <f t="shared" si="177"/>
        <v>0.48690437467985087</v>
      </c>
      <c r="N1466" s="72">
        <f t="shared" si="175"/>
        <v>0.48690437467985087</v>
      </c>
    </row>
    <row r="1467" spans="1:14" ht="15" hidden="1" outlineLevel="1">
      <c r="A1467" s="60">
        <f t="shared" si="171"/>
        <v>318.5</v>
      </c>
      <c r="B1467" s="51">
        <f t="shared" si="172"/>
        <v>1195.1975932368973</v>
      </c>
      <c r="C1467" s="51">
        <f t="shared" si="176"/>
        <v>1108.2616033336808</v>
      </c>
      <c r="D1467" s="81" t="str">
        <f t="shared" si="173"/>
        <v>NO VALIDO</v>
      </c>
      <c r="K1467" s="3">
        <v>19110</v>
      </c>
      <c r="L1467" s="84" t="str">
        <f t="shared" si="174"/>
        <v>NO VALIDO</v>
      </c>
      <c r="M1467" s="72">
        <f t="shared" si="177"/>
        <v>0.48547194510432945</v>
      </c>
      <c r="N1467" s="72">
        <f t="shared" si="175"/>
        <v>0.48547194510432945</v>
      </c>
    </row>
    <row r="1468" spans="1:14" ht="15" hidden="1" outlineLevel="1">
      <c r="A1468" s="60">
        <f t="shared" si="171"/>
        <v>319</v>
      </c>
      <c r="B1468" s="51">
        <f t="shared" si="172"/>
        <v>1195.4325311074663</v>
      </c>
      <c r="C1468" s="51">
        <f t="shared" si="176"/>
        <v>1108.7470752787851</v>
      </c>
      <c r="D1468" s="81" t="str">
        <f t="shared" si="173"/>
        <v>NO VALIDO</v>
      </c>
      <c r="K1468" s="3">
        <v>19140</v>
      </c>
      <c r="L1468" s="84" t="str">
        <f t="shared" si="174"/>
        <v>NO VALIDO</v>
      </c>
      <c r="M1468" s="72">
        <f t="shared" si="177"/>
        <v>0.4840456058426485</v>
      </c>
      <c r="N1468" s="72">
        <f t="shared" si="175"/>
        <v>0.4840456058426485</v>
      </c>
    </row>
    <row r="1469" spans="1:14" ht="15" hidden="1" outlineLevel="1">
      <c r="A1469" s="60">
        <f t="shared" si="171"/>
        <v>319.5</v>
      </c>
      <c r="B1469" s="51">
        <f t="shared" si="172"/>
        <v>1195.6671011690858</v>
      </c>
      <c r="C1469" s="51">
        <f t="shared" si="176"/>
        <v>1109.2311208846277</v>
      </c>
      <c r="D1469" s="81" t="str">
        <f t="shared" si="173"/>
        <v>NO VALIDO</v>
      </c>
      <c r="K1469" s="3">
        <v>19170</v>
      </c>
      <c r="L1469" s="84" t="str">
        <f t="shared" si="174"/>
        <v>NO VALIDO</v>
      </c>
      <c r="M1469" s="72">
        <f t="shared" si="177"/>
        <v>0.4826253286382346</v>
      </c>
      <c r="N1469" s="72">
        <f t="shared" si="175"/>
        <v>0.4826253286382346</v>
      </c>
    </row>
    <row r="1470" spans="1:14" ht="15" hidden="1" outlineLevel="1">
      <c r="A1470" s="60">
        <f aca="true" t="shared" si="178" ref="A1470:A1533">K1470/60</f>
        <v>320</v>
      </c>
      <c r="B1470" s="51">
        <f aca="true" t="shared" si="179" ref="B1470:B1533">20+345*(LOG(8*A1470+1))</f>
        <v>1195.9013045716083</v>
      </c>
      <c r="C1470" s="51">
        <f t="shared" si="176"/>
        <v>1109.713746213266</v>
      </c>
      <c r="D1470" s="81" t="str">
        <f aca="true" t="shared" si="180" ref="D1470:D1533">IF(C1470&lt;$E$38,"VALIDO","NO VALIDO")</f>
        <v>NO VALIDO</v>
      </c>
      <c r="K1470" s="3">
        <v>19200</v>
      </c>
      <c r="L1470" s="84" t="str">
        <f aca="true" t="shared" si="181" ref="L1470:L1533">IF(C1470&lt;$E$38,C1470,"NO VALIDO")</f>
        <v>NO VALIDO</v>
      </c>
      <c r="M1470" s="72">
        <f t="shared" si="177"/>
        <v>0.48121108536459456</v>
      </c>
      <c r="N1470" s="72">
        <f aca="true" t="shared" si="182" ref="N1470:N1533">IF(M1470&gt;0,M1470,0)</f>
        <v>0.48121108536459456</v>
      </c>
    </row>
    <row r="1471" spans="1:14" ht="15" hidden="1" outlineLevel="1">
      <c r="A1471" s="60">
        <f t="shared" si="178"/>
        <v>320.5</v>
      </c>
      <c r="B1471" s="51">
        <f t="shared" si="179"/>
        <v>1196.135142459503</v>
      </c>
      <c r="C1471" s="51">
        <f aca="true" t="shared" si="183" ref="C1471:C1534">C1470+N1470</f>
        <v>1110.1949572986305</v>
      </c>
      <c r="D1471" s="81" t="str">
        <f t="shared" si="180"/>
        <v>NO VALIDO</v>
      </c>
      <c r="K1471" s="3">
        <v>19230</v>
      </c>
      <c r="L1471" s="84" t="str">
        <f t="shared" si="181"/>
        <v>NO VALIDO</v>
      </c>
      <c r="M1471" s="72">
        <f aca="true" t="shared" si="184" ref="M1471:M1534">(($B$824*$C$821*(B1471-C1471)*30)/$B$825)-($B$826*(B1471-B1470))</f>
        <v>0.479802848024625</v>
      </c>
      <c r="N1471" s="72">
        <f t="shared" si="182"/>
        <v>0.479802848024625</v>
      </c>
    </row>
    <row r="1472" spans="1:14" ht="15" hidden="1" outlineLevel="1">
      <c r="A1472" s="60">
        <f t="shared" si="178"/>
        <v>321</v>
      </c>
      <c r="B1472" s="51">
        <f t="shared" si="179"/>
        <v>1196.3686159718895</v>
      </c>
      <c r="C1472" s="51">
        <f t="shared" si="183"/>
        <v>1110.674760146655</v>
      </c>
      <c r="D1472" s="81" t="str">
        <f t="shared" si="180"/>
        <v>NO VALIDO</v>
      </c>
      <c r="K1472" s="3">
        <v>19260</v>
      </c>
      <c r="L1472" s="84" t="str">
        <f t="shared" si="181"/>
        <v>NO VALIDO</v>
      </c>
      <c r="M1472" s="72">
        <f t="shared" si="184"/>
        <v>0.47840058875007196</v>
      </c>
      <c r="N1472" s="72">
        <f t="shared" si="182"/>
        <v>0.47840058875007196</v>
      </c>
    </row>
    <row r="1473" spans="1:14" ht="15" hidden="1" outlineLevel="1">
      <c r="A1473" s="60">
        <f t="shared" si="178"/>
        <v>321.5</v>
      </c>
      <c r="B1473" s="51">
        <f t="shared" si="179"/>
        <v>1196.6017262425696</v>
      </c>
      <c r="C1473" s="51">
        <f t="shared" si="183"/>
        <v>1111.153160735405</v>
      </c>
      <c r="D1473" s="81" t="str">
        <f t="shared" si="180"/>
        <v>NO VALIDO</v>
      </c>
      <c r="K1473" s="3">
        <v>19290</v>
      </c>
      <c r="L1473" s="84" t="str">
        <f t="shared" si="181"/>
        <v>NO VALIDO</v>
      </c>
      <c r="M1473" s="72">
        <f t="shared" si="184"/>
        <v>0.47700427980126575</v>
      </c>
      <c r="N1473" s="72">
        <f t="shared" si="182"/>
        <v>0.47700427980126575</v>
      </c>
    </row>
    <row r="1474" spans="1:14" ht="15" hidden="1" outlineLevel="1">
      <c r="A1474" s="60">
        <f t="shared" si="178"/>
        <v>322</v>
      </c>
      <c r="B1474" s="51">
        <f t="shared" si="179"/>
        <v>1196.8344744000622</v>
      </c>
      <c r="C1474" s="51">
        <f t="shared" si="183"/>
        <v>1111.6301650152063</v>
      </c>
      <c r="D1474" s="81" t="str">
        <f t="shared" si="180"/>
        <v>NO VALIDO</v>
      </c>
      <c r="K1474" s="3">
        <v>19320</v>
      </c>
      <c r="L1474" s="84" t="str">
        <f t="shared" si="181"/>
        <v>NO VALIDO</v>
      </c>
      <c r="M1474" s="72">
        <f t="shared" si="184"/>
        <v>0.4756138935661568</v>
      </c>
      <c r="N1474" s="72">
        <f t="shared" si="182"/>
        <v>0.4756138935661568</v>
      </c>
    </row>
    <row r="1475" spans="1:14" ht="15" hidden="1" outlineLevel="1">
      <c r="A1475" s="60">
        <f t="shared" si="178"/>
        <v>322.5</v>
      </c>
      <c r="B1475" s="51">
        <f t="shared" si="179"/>
        <v>1197.0668615676348</v>
      </c>
      <c r="C1475" s="51">
        <f t="shared" si="183"/>
        <v>1112.1057789087724</v>
      </c>
      <c r="D1475" s="81" t="str">
        <f t="shared" si="180"/>
        <v>NO VALIDO</v>
      </c>
      <c r="K1475" s="3">
        <v>19350</v>
      </c>
      <c r="L1475" s="84" t="str">
        <f t="shared" si="181"/>
        <v>NO VALIDO</v>
      </c>
      <c r="M1475" s="72">
        <f t="shared" si="184"/>
        <v>0.4742294025601585</v>
      </c>
      <c r="N1475" s="72">
        <f t="shared" si="182"/>
        <v>0.4742294025601585</v>
      </c>
    </row>
    <row r="1476" spans="1:14" ht="15" hidden="1" outlineLevel="1">
      <c r="A1476" s="60">
        <f t="shared" si="178"/>
        <v>323</v>
      </c>
      <c r="B1476" s="51">
        <f t="shared" si="179"/>
        <v>1197.2988888633365</v>
      </c>
      <c r="C1476" s="51">
        <f t="shared" si="183"/>
        <v>1112.5800083113327</v>
      </c>
      <c r="D1476" s="81" t="str">
        <f t="shared" si="180"/>
        <v>NO VALIDO</v>
      </c>
      <c r="K1476" s="3">
        <v>19380</v>
      </c>
      <c r="L1476" s="84" t="str">
        <f t="shared" si="181"/>
        <v>NO VALIDO</v>
      </c>
      <c r="M1476" s="72">
        <f t="shared" si="184"/>
        <v>0.47285077942543113</v>
      </c>
      <c r="N1476" s="72">
        <f t="shared" si="182"/>
        <v>0.47285077942543113</v>
      </c>
    </row>
    <row r="1477" spans="1:14" ht="15" hidden="1" outlineLevel="1">
      <c r="A1477" s="60">
        <f t="shared" si="178"/>
        <v>323.5</v>
      </c>
      <c r="B1477" s="51">
        <f t="shared" si="179"/>
        <v>1197.5305574000308</v>
      </c>
      <c r="C1477" s="51">
        <f t="shared" si="183"/>
        <v>1113.0528590907581</v>
      </c>
      <c r="D1477" s="81" t="str">
        <f t="shared" si="180"/>
        <v>NO VALIDO</v>
      </c>
      <c r="K1477" s="3">
        <v>19410</v>
      </c>
      <c r="L1477" s="84" t="str">
        <f t="shared" si="181"/>
        <v>NO VALIDO</v>
      </c>
      <c r="M1477" s="72">
        <f t="shared" si="184"/>
        <v>0.4714779969303595</v>
      </c>
      <c r="N1477" s="72">
        <f t="shared" si="182"/>
        <v>0.4714779969303595</v>
      </c>
    </row>
    <row r="1478" spans="1:14" ht="15" hidden="1" outlineLevel="1">
      <c r="A1478" s="60">
        <f t="shared" si="178"/>
        <v>324</v>
      </c>
      <c r="B1478" s="51">
        <f t="shared" si="179"/>
        <v>1197.7618682854263</v>
      </c>
      <c r="C1478" s="51">
        <f t="shared" si="183"/>
        <v>1113.5243370876885</v>
      </c>
      <c r="D1478" s="81" t="str">
        <f t="shared" si="180"/>
        <v>NO VALIDO</v>
      </c>
      <c r="K1478" s="3">
        <v>19440</v>
      </c>
      <c r="L1478" s="84" t="str">
        <f t="shared" si="181"/>
        <v>NO VALIDO</v>
      </c>
      <c r="M1478" s="72">
        <f t="shared" si="184"/>
        <v>0.47011102796915577</v>
      </c>
      <c r="N1478" s="72">
        <f t="shared" si="182"/>
        <v>0.47011102796915577</v>
      </c>
    </row>
    <row r="1479" spans="1:14" ht="15" hidden="1" outlineLevel="1">
      <c r="A1479" s="60">
        <f t="shared" si="178"/>
        <v>324.5</v>
      </c>
      <c r="B1479" s="51">
        <f t="shared" si="179"/>
        <v>1197.9928226221093</v>
      </c>
      <c r="C1479" s="51">
        <f t="shared" si="183"/>
        <v>1113.9944481156576</v>
      </c>
      <c r="D1479" s="81" t="str">
        <f t="shared" si="180"/>
        <v>NO VALIDO</v>
      </c>
      <c r="K1479" s="3">
        <v>19470</v>
      </c>
      <c r="L1479" s="84" t="str">
        <f t="shared" si="181"/>
        <v>NO VALIDO</v>
      </c>
      <c r="M1479" s="72">
        <f t="shared" si="184"/>
        <v>0.4687498455611764</v>
      </c>
      <c r="N1479" s="72">
        <f t="shared" si="182"/>
        <v>0.4687498455611764</v>
      </c>
    </row>
    <row r="1480" spans="1:14" ht="15" hidden="1" outlineLevel="1">
      <c r="A1480" s="60">
        <f t="shared" si="178"/>
        <v>325</v>
      </c>
      <c r="B1480" s="51">
        <f t="shared" si="179"/>
        <v>1198.223421507576</v>
      </c>
      <c r="C1480" s="51">
        <f t="shared" si="183"/>
        <v>1114.4631979612188</v>
      </c>
      <c r="D1480" s="81" t="str">
        <f t="shared" si="180"/>
        <v>NO VALIDO</v>
      </c>
      <c r="K1480" s="3">
        <v>19500</v>
      </c>
      <c r="L1480" s="84" t="str">
        <f t="shared" si="181"/>
        <v>NO VALIDO</v>
      </c>
      <c r="M1480" s="72">
        <f t="shared" si="184"/>
        <v>0.46739442285041877</v>
      </c>
      <c r="N1480" s="72">
        <f t="shared" si="182"/>
        <v>0.46739442285041877</v>
      </c>
    </row>
    <row r="1481" spans="1:14" ht="15" hidden="1" outlineLevel="1">
      <c r="A1481" s="60">
        <f t="shared" si="178"/>
        <v>325.5</v>
      </c>
      <c r="B1481" s="51">
        <f t="shared" si="179"/>
        <v>1198.4536660342624</v>
      </c>
      <c r="C1481" s="51">
        <f t="shared" si="183"/>
        <v>1114.9305923840693</v>
      </c>
      <c r="D1481" s="81" t="str">
        <f t="shared" si="180"/>
        <v>NO VALIDO</v>
      </c>
      <c r="K1481" s="3">
        <v>19530</v>
      </c>
      <c r="L1481" s="84" t="str">
        <f t="shared" si="181"/>
        <v>NO VALIDO</v>
      </c>
      <c r="M1481" s="72">
        <f t="shared" si="184"/>
        <v>0.46604473310513506</v>
      </c>
      <c r="N1481" s="72">
        <f t="shared" si="182"/>
        <v>0.46604473310513506</v>
      </c>
    </row>
    <row r="1482" spans="1:14" ht="15" hidden="1" outlineLevel="1">
      <c r="A1482" s="60">
        <f t="shared" si="178"/>
        <v>326</v>
      </c>
      <c r="B1482" s="51">
        <f t="shared" si="179"/>
        <v>1198.6835572895761</v>
      </c>
      <c r="C1482" s="51">
        <f t="shared" si="183"/>
        <v>1115.3966371171744</v>
      </c>
      <c r="D1482" s="81" t="str">
        <f t="shared" si="180"/>
        <v>NO VALIDO</v>
      </c>
      <c r="K1482" s="3">
        <v>19560</v>
      </c>
      <c r="L1482" s="84" t="str">
        <f t="shared" si="181"/>
        <v>NO VALIDO</v>
      </c>
      <c r="M1482" s="72">
        <f t="shared" si="184"/>
        <v>0.46470074971718967</v>
      </c>
      <c r="N1482" s="72">
        <f t="shared" si="182"/>
        <v>0.46470074971718967</v>
      </c>
    </row>
    <row r="1483" spans="1:14" ht="15" hidden="1" outlineLevel="1">
      <c r="A1483" s="60">
        <f t="shared" si="178"/>
        <v>326.5</v>
      </c>
      <c r="B1483" s="51">
        <f t="shared" si="179"/>
        <v>1198.9130963559273</v>
      </c>
      <c r="C1483" s="51">
        <f t="shared" si="183"/>
        <v>1115.8613378668915</v>
      </c>
      <c r="D1483" s="81" t="str">
        <f t="shared" si="180"/>
        <v>NO VALIDO</v>
      </c>
      <c r="K1483" s="3">
        <v>19590</v>
      </c>
      <c r="L1483" s="84" t="str">
        <f t="shared" si="181"/>
        <v>NO VALIDO</v>
      </c>
      <c r="M1483" s="72">
        <f t="shared" si="184"/>
        <v>0.4633624462015382</v>
      </c>
      <c r="N1483" s="72">
        <f t="shared" si="182"/>
        <v>0.4633624462015382</v>
      </c>
    </row>
    <row r="1484" spans="1:14" ht="15" hidden="1" outlineLevel="1">
      <c r="A1484" s="60">
        <f t="shared" si="178"/>
        <v>327</v>
      </c>
      <c r="B1484" s="51">
        <f t="shared" si="179"/>
        <v>1199.142284310759</v>
      </c>
      <c r="C1484" s="51">
        <f t="shared" si="183"/>
        <v>1116.324700313093</v>
      </c>
      <c r="D1484" s="81" t="str">
        <f t="shared" si="180"/>
        <v>NO VALIDO</v>
      </c>
      <c r="K1484" s="3">
        <v>19620</v>
      </c>
      <c r="L1484" s="84" t="str">
        <f t="shared" si="181"/>
        <v>NO VALIDO</v>
      </c>
      <c r="M1484" s="72">
        <f t="shared" si="184"/>
        <v>0.4620297961957719</v>
      </c>
      <c r="N1484" s="72">
        <f t="shared" si="182"/>
        <v>0.4620297961957719</v>
      </c>
    </row>
    <row r="1485" spans="1:14" ht="15" hidden="1" outlineLevel="1">
      <c r="A1485" s="60">
        <f t="shared" si="178"/>
        <v>327.5</v>
      </c>
      <c r="B1485" s="51">
        <f t="shared" si="179"/>
        <v>1199.3711222265772</v>
      </c>
      <c r="C1485" s="51">
        <f t="shared" si="183"/>
        <v>1116.7867301092888</v>
      </c>
      <c r="D1485" s="81" t="str">
        <f t="shared" si="180"/>
        <v>NO VALIDO</v>
      </c>
      <c r="K1485" s="3">
        <v>19650</v>
      </c>
      <c r="L1485" s="84" t="str">
        <f t="shared" si="181"/>
        <v>NO VALIDO</v>
      </c>
      <c r="M1485" s="72">
        <f t="shared" si="184"/>
        <v>0.46070277345953753</v>
      </c>
      <c r="N1485" s="72">
        <f t="shared" si="182"/>
        <v>0.46070277345953753</v>
      </c>
    </row>
    <row r="1486" spans="1:14" ht="15" hidden="1" outlineLevel="1">
      <c r="A1486" s="60">
        <f t="shared" si="178"/>
        <v>328</v>
      </c>
      <c r="B1486" s="51">
        <f t="shared" si="179"/>
        <v>1199.5996111709817</v>
      </c>
      <c r="C1486" s="51">
        <f t="shared" si="183"/>
        <v>1117.2474328827484</v>
      </c>
      <c r="D1486" s="81" t="str">
        <f t="shared" si="180"/>
        <v>NO VALIDO</v>
      </c>
      <c r="K1486" s="3">
        <v>19680</v>
      </c>
      <c r="L1486" s="84" t="str">
        <f t="shared" si="181"/>
        <v>NO VALIDO</v>
      </c>
      <c r="M1486" s="72">
        <f t="shared" si="184"/>
        <v>0.45938135187410273</v>
      </c>
      <c r="N1486" s="72">
        <f t="shared" si="182"/>
        <v>0.45938135187410273</v>
      </c>
    </row>
    <row r="1487" spans="1:14" ht="15" hidden="1" outlineLevel="1">
      <c r="A1487" s="60">
        <f t="shared" si="178"/>
        <v>328.5</v>
      </c>
      <c r="B1487" s="51">
        <f t="shared" si="179"/>
        <v>1199.827752206695</v>
      </c>
      <c r="C1487" s="51">
        <f t="shared" si="183"/>
        <v>1117.7068142346225</v>
      </c>
      <c r="D1487" s="81" t="str">
        <f t="shared" si="180"/>
        <v>NO VALIDO</v>
      </c>
      <c r="K1487" s="3">
        <v>19710</v>
      </c>
      <c r="L1487" s="84" t="str">
        <f t="shared" si="181"/>
        <v>NO VALIDO</v>
      </c>
      <c r="M1487" s="72">
        <f t="shared" si="184"/>
        <v>0.45806550544176255</v>
      </c>
      <c r="N1487" s="72">
        <f t="shared" si="182"/>
        <v>0.45806550544176255</v>
      </c>
    </row>
    <row r="1488" spans="1:14" ht="15" hidden="1" outlineLevel="1">
      <c r="A1488" s="60">
        <f t="shared" si="178"/>
        <v>329</v>
      </c>
      <c r="B1488" s="51">
        <f t="shared" si="179"/>
        <v>1200.0555463915935</v>
      </c>
      <c r="C1488" s="51">
        <f t="shared" si="183"/>
        <v>1118.1648797400642</v>
      </c>
      <c r="D1488" s="81" t="str">
        <f t="shared" si="180"/>
        <v>NO VALIDO</v>
      </c>
      <c r="K1488" s="3">
        <v>19740</v>
      </c>
      <c r="L1488" s="84" t="str">
        <f t="shared" si="181"/>
        <v>NO VALIDO</v>
      </c>
      <c r="M1488" s="72">
        <f t="shared" si="184"/>
        <v>0.45675520828532784</v>
      </c>
      <c r="N1488" s="72">
        <f t="shared" si="182"/>
        <v>0.45675520828532784</v>
      </c>
    </row>
    <row r="1489" spans="1:14" ht="15" hidden="1" outlineLevel="1">
      <c r="A1489" s="60">
        <f t="shared" si="178"/>
        <v>329.5</v>
      </c>
      <c r="B1489" s="51">
        <f t="shared" si="179"/>
        <v>1200.2829947787347</v>
      </c>
      <c r="C1489" s="51">
        <f t="shared" si="183"/>
        <v>1118.6216349483495</v>
      </c>
      <c r="D1489" s="81" t="str">
        <f t="shared" si="180"/>
        <v>NO VALIDO</v>
      </c>
      <c r="K1489" s="3">
        <v>19770</v>
      </c>
      <c r="L1489" s="84" t="str">
        <f t="shared" si="181"/>
        <v>NO VALIDO</v>
      </c>
      <c r="M1489" s="72">
        <f t="shared" si="184"/>
        <v>0.4554504346477121</v>
      </c>
      <c r="N1489" s="72">
        <f t="shared" si="182"/>
        <v>0.4554504346477121</v>
      </c>
    </row>
    <row r="1490" spans="1:14" ht="15" hidden="1" outlineLevel="1">
      <c r="A1490" s="60">
        <f t="shared" si="178"/>
        <v>330</v>
      </c>
      <c r="B1490" s="51">
        <f t="shared" si="179"/>
        <v>1200.5100984163887</v>
      </c>
      <c r="C1490" s="51">
        <f t="shared" si="183"/>
        <v>1119.0770853829972</v>
      </c>
      <c r="D1490" s="81" t="str">
        <f t="shared" si="180"/>
        <v>NO VALIDO</v>
      </c>
      <c r="K1490" s="3">
        <v>19800</v>
      </c>
      <c r="L1490" s="84" t="str">
        <f t="shared" si="181"/>
        <v>NO VALIDO</v>
      </c>
      <c r="M1490" s="72">
        <f t="shared" si="184"/>
        <v>0.4541511588913064</v>
      </c>
      <c r="N1490" s="72">
        <f t="shared" si="182"/>
        <v>0.4541511588913064</v>
      </c>
    </row>
    <row r="1491" spans="1:14" ht="15" hidden="1" outlineLevel="1">
      <c r="A1491" s="60">
        <f t="shared" si="178"/>
        <v>330.5</v>
      </c>
      <c r="B1491" s="51">
        <f t="shared" si="179"/>
        <v>1200.7368583480654</v>
      </c>
      <c r="C1491" s="51">
        <f t="shared" si="183"/>
        <v>1119.5312365418886</v>
      </c>
      <c r="D1491" s="81" t="str">
        <f t="shared" si="180"/>
        <v>NO VALIDO</v>
      </c>
      <c r="K1491" s="3">
        <v>19830</v>
      </c>
      <c r="L1491" s="84" t="str">
        <f t="shared" si="181"/>
        <v>NO VALIDO</v>
      </c>
      <c r="M1491" s="72">
        <f t="shared" si="184"/>
        <v>0.45285735549754774</v>
      </c>
      <c r="N1491" s="72">
        <f t="shared" si="182"/>
        <v>0.45285735549754774</v>
      </c>
    </row>
    <row r="1492" spans="1:14" ht="15" hidden="1" outlineLevel="1">
      <c r="A1492" s="60">
        <f t="shared" si="178"/>
        <v>331</v>
      </c>
      <c r="B1492" s="51">
        <f t="shared" si="179"/>
        <v>1200.9632756125447</v>
      </c>
      <c r="C1492" s="51">
        <f t="shared" si="183"/>
        <v>1119.9840938973862</v>
      </c>
      <c r="D1492" s="81" t="str">
        <f t="shared" si="180"/>
        <v>NO VALIDO</v>
      </c>
      <c r="K1492" s="3">
        <v>19860</v>
      </c>
      <c r="L1492" s="84" t="str">
        <f t="shared" si="181"/>
        <v>NO VALIDO</v>
      </c>
      <c r="M1492" s="72">
        <f t="shared" si="184"/>
        <v>0.45156899906633974</v>
      </c>
      <c r="N1492" s="72">
        <f t="shared" si="182"/>
        <v>0.45156899906633974</v>
      </c>
    </row>
    <row r="1493" spans="1:14" ht="15" hidden="1" outlineLevel="1">
      <c r="A1493" s="60">
        <f t="shared" si="178"/>
        <v>331.5</v>
      </c>
      <c r="B1493" s="51">
        <f t="shared" si="179"/>
        <v>1201.1893512439035</v>
      </c>
      <c r="C1493" s="51">
        <f t="shared" si="183"/>
        <v>1120.4356628964524</v>
      </c>
      <c r="D1493" s="81" t="str">
        <f t="shared" si="180"/>
        <v>NO VALIDO</v>
      </c>
      <c r="K1493" s="3">
        <v>19890</v>
      </c>
      <c r="L1493" s="84" t="str">
        <f t="shared" si="181"/>
        <v>NO VALIDO</v>
      </c>
      <c r="M1493" s="72">
        <f t="shared" si="184"/>
        <v>0.45028606431570123</v>
      </c>
      <c r="N1493" s="72">
        <f t="shared" si="182"/>
        <v>0.45028606431570123</v>
      </c>
    </row>
    <row r="1494" spans="1:14" ht="15" hidden="1" outlineLevel="1">
      <c r="A1494" s="60">
        <f t="shared" si="178"/>
        <v>332</v>
      </c>
      <c r="B1494" s="51">
        <f t="shared" si="179"/>
        <v>1201.4150862715458</v>
      </c>
      <c r="C1494" s="51">
        <f t="shared" si="183"/>
        <v>1120.885948960768</v>
      </c>
      <c r="D1494" s="81" t="str">
        <f t="shared" si="180"/>
        <v>NO VALIDO</v>
      </c>
      <c r="K1494" s="3">
        <v>19920</v>
      </c>
      <c r="L1494" s="84" t="str">
        <f t="shared" si="181"/>
        <v>NO VALIDO</v>
      </c>
      <c r="M1494" s="72">
        <f t="shared" si="184"/>
        <v>0.44900852608099107</v>
      </c>
      <c r="N1494" s="72">
        <f t="shared" si="182"/>
        <v>0.44900852608099107</v>
      </c>
    </row>
    <row r="1495" spans="1:14" ht="15" hidden="1" outlineLevel="1">
      <c r="A1495" s="60">
        <f t="shared" si="178"/>
        <v>332.5</v>
      </c>
      <c r="B1495" s="51">
        <f t="shared" si="179"/>
        <v>1201.6404817202292</v>
      </c>
      <c r="C1495" s="51">
        <f t="shared" si="183"/>
        <v>1121.334957486849</v>
      </c>
      <c r="D1495" s="81" t="str">
        <f t="shared" si="180"/>
        <v>NO VALIDO</v>
      </c>
      <c r="K1495" s="3">
        <v>19950</v>
      </c>
      <c r="L1495" s="84" t="str">
        <f t="shared" si="181"/>
        <v>NO VALIDO</v>
      </c>
      <c r="M1495" s="72">
        <f t="shared" si="184"/>
        <v>0.4477363593147231</v>
      </c>
      <c r="N1495" s="72">
        <f t="shared" si="182"/>
        <v>0.4477363593147231</v>
      </c>
    </row>
    <row r="1496" spans="1:14" ht="15" hidden="1" outlineLevel="1">
      <c r="A1496" s="60">
        <f t="shared" si="178"/>
        <v>333</v>
      </c>
      <c r="B1496" s="51">
        <f t="shared" si="179"/>
        <v>1201.8655386100938</v>
      </c>
      <c r="C1496" s="51">
        <f t="shared" si="183"/>
        <v>1121.7826938461637</v>
      </c>
      <c r="D1496" s="81" t="str">
        <f t="shared" si="180"/>
        <v>NO VALIDO</v>
      </c>
      <c r="K1496" s="3">
        <v>19980</v>
      </c>
      <c r="L1496" s="84" t="str">
        <f t="shared" si="181"/>
        <v>NO VALIDO</v>
      </c>
      <c r="M1496" s="72">
        <f t="shared" si="184"/>
        <v>0.4464695390858474</v>
      </c>
      <c r="N1496" s="72">
        <f t="shared" si="182"/>
        <v>0.4464695390858474</v>
      </c>
    </row>
    <row r="1497" spans="1:14" ht="15" hidden="1" outlineLevel="1">
      <c r="A1497" s="60">
        <f t="shared" si="178"/>
        <v>333.5</v>
      </c>
      <c r="B1497" s="51">
        <f t="shared" si="179"/>
        <v>1202.09025795669</v>
      </c>
      <c r="C1497" s="51">
        <f t="shared" si="183"/>
        <v>1122.2291633852496</v>
      </c>
      <c r="D1497" s="81" t="str">
        <f t="shared" si="180"/>
        <v>NO VALIDO</v>
      </c>
      <c r="K1497" s="3">
        <v>20010</v>
      </c>
      <c r="L1497" s="84" t="str">
        <f t="shared" si="181"/>
        <v>NO VALIDO</v>
      </c>
      <c r="M1497" s="72">
        <f t="shared" si="184"/>
        <v>0.44520804057928043</v>
      </c>
      <c r="N1497" s="72">
        <f t="shared" si="182"/>
        <v>0.44520804057928043</v>
      </c>
    </row>
    <row r="1498" spans="1:14" ht="15" hidden="1" outlineLevel="1">
      <c r="A1498" s="60">
        <f t="shared" si="178"/>
        <v>334</v>
      </c>
      <c r="B1498" s="51">
        <f t="shared" si="179"/>
        <v>1202.3146407710053</v>
      </c>
      <c r="C1498" s="51">
        <f t="shared" si="183"/>
        <v>1122.674371425829</v>
      </c>
      <c r="D1498" s="81" t="str">
        <f t="shared" si="180"/>
        <v>NO VALIDO</v>
      </c>
      <c r="K1498" s="3">
        <v>20040</v>
      </c>
      <c r="L1498" s="84" t="str">
        <f t="shared" si="181"/>
        <v>NO VALIDO</v>
      </c>
      <c r="M1498" s="72">
        <f t="shared" si="184"/>
        <v>0.4439518390955212</v>
      </c>
      <c r="N1498" s="72">
        <f t="shared" si="182"/>
        <v>0.4439518390955212</v>
      </c>
    </row>
    <row r="1499" spans="1:14" ht="15" hidden="1" outlineLevel="1">
      <c r="A1499" s="60">
        <f t="shared" si="178"/>
        <v>334.5</v>
      </c>
      <c r="B1499" s="51">
        <f t="shared" si="179"/>
        <v>1202.5386880594917</v>
      </c>
      <c r="C1499" s="51">
        <f t="shared" si="183"/>
        <v>1123.1183232649244</v>
      </c>
      <c r="D1499" s="81" t="str">
        <f t="shared" si="180"/>
        <v>NO VALIDO</v>
      </c>
      <c r="K1499" s="3">
        <v>20070</v>
      </c>
      <c r="L1499" s="84" t="str">
        <f t="shared" si="181"/>
        <v>NO VALIDO</v>
      </c>
      <c r="M1499" s="72">
        <f t="shared" si="184"/>
        <v>0.44270091005005946</v>
      </c>
      <c r="N1499" s="72">
        <f t="shared" si="182"/>
        <v>0.44270091005005946</v>
      </c>
    </row>
    <row r="1500" spans="1:14" ht="15" hidden="1" outlineLevel="1">
      <c r="A1500" s="60">
        <f t="shared" si="178"/>
        <v>335</v>
      </c>
      <c r="B1500" s="51">
        <f t="shared" si="179"/>
        <v>1202.7624008240934</v>
      </c>
      <c r="C1500" s="51">
        <f t="shared" si="183"/>
        <v>1123.5610241749744</v>
      </c>
      <c r="D1500" s="81" t="str">
        <f t="shared" si="180"/>
        <v>NO VALIDO</v>
      </c>
      <c r="K1500" s="3">
        <v>20100</v>
      </c>
      <c r="L1500" s="84" t="str">
        <f t="shared" si="181"/>
        <v>NO VALIDO</v>
      </c>
      <c r="M1500" s="72">
        <f t="shared" si="184"/>
        <v>0.4414552289728661</v>
      </c>
      <c r="N1500" s="72">
        <f t="shared" si="182"/>
        <v>0.4414552289728661</v>
      </c>
    </row>
    <row r="1501" spans="1:14" ht="15" hidden="1" outlineLevel="1">
      <c r="A1501" s="60">
        <f t="shared" si="178"/>
        <v>335.5</v>
      </c>
      <c r="B1501" s="51">
        <f t="shared" si="179"/>
        <v>1202.985780062273</v>
      </c>
      <c r="C1501" s="51">
        <f t="shared" si="183"/>
        <v>1124.0024794039473</v>
      </c>
      <c r="D1501" s="81" t="str">
        <f t="shared" si="180"/>
        <v>NO VALIDO</v>
      </c>
      <c r="K1501" s="3">
        <v>20130</v>
      </c>
      <c r="L1501" s="84" t="str">
        <f t="shared" si="181"/>
        <v>NO VALIDO</v>
      </c>
      <c r="M1501" s="72">
        <f t="shared" si="184"/>
        <v>0.4402147715079804</v>
      </c>
      <c r="N1501" s="72">
        <f t="shared" si="182"/>
        <v>0.4402147715079804</v>
      </c>
    </row>
    <row r="1502" spans="1:14" ht="15" hidden="1" outlineLevel="1">
      <c r="A1502" s="60">
        <f t="shared" si="178"/>
        <v>336</v>
      </c>
      <c r="B1502" s="51">
        <f t="shared" si="179"/>
        <v>1203.208826767039</v>
      </c>
      <c r="C1502" s="51">
        <f t="shared" si="183"/>
        <v>1124.4426941754552</v>
      </c>
      <c r="D1502" s="81" t="str">
        <f t="shared" si="180"/>
        <v>NO VALIDO</v>
      </c>
      <c r="K1502" s="3">
        <v>20160</v>
      </c>
      <c r="L1502" s="84" t="str">
        <f t="shared" si="181"/>
        <v>NO VALIDO</v>
      </c>
      <c r="M1502" s="72">
        <f t="shared" si="184"/>
        <v>0.43897951341292685</v>
      </c>
      <c r="N1502" s="72">
        <f t="shared" si="182"/>
        <v>0.43897951341292685</v>
      </c>
    </row>
    <row r="1503" spans="1:14" ht="15" hidden="1" outlineLevel="1">
      <c r="A1503" s="60">
        <f t="shared" si="178"/>
        <v>336.5</v>
      </c>
      <c r="B1503" s="51">
        <f t="shared" si="179"/>
        <v>1203.4315419269712</v>
      </c>
      <c r="C1503" s="51">
        <f t="shared" si="183"/>
        <v>1124.8816736888682</v>
      </c>
      <c r="D1503" s="81" t="str">
        <f t="shared" si="180"/>
        <v>NO VALIDO</v>
      </c>
      <c r="K1503" s="3">
        <v>20190</v>
      </c>
      <c r="L1503" s="84" t="str">
        <f t="shared" si="181"/>
        <v>NO VALIDO</v>
      </c>
      <c r="M1503" s="72">
        <f t="shared" si="184"/>
        <v>0.43774943055832094</v>
      </c>
      <c r="N1503" s="72">
        <f t="shared" si="182"/>
        <v>0.43774943055832094</v>
      </c>
    </row>
    <row r="1504" spans="1:14" ht="15" hidden="1" outlineLevel="1">
      <c r="A1504" s="60">
        <f t="shared" si="178"/>
        <v>337</v>
      </c>
      <c r="B1504" s="51">
        <f t="shared" si="179"/>
        <v>1203.6539265262475</v>
      </c>
      <c r="C1504" s="51">
        <f t="shared" si="183"/>
        <v>1125.3194231194266</v>
      </c>
      <c r="D1504" s="81" t="str">
        <f t="shared" si="180"/>
        <v>NO VALIDO</v>
      </c>
      <c r="K1504" s="3">
        <v>20220</v>
      </c>
      <c r="L1504" s="84" t="str">
        <f t="shared" si="181"/>
        <v>NO VALIDO</v>
      </c>
      <c r="M1504" s="72">
        <f t="shared" si="184"/>
        <v>0.43652449892736567</v>
      </c>
      <c r="N1504" s="72">
        <f t="shared" si="182"/>
        <v>0.43652449892736567</v>
      </c>
    </row>
    <row r="1505" spans="1:14" ht="15" hidden="1" outlineLevel="1">
      <c r="A1505" s="60">
        <f t="shared" si="178"/>
        <v>337.5</v>
      </c>
      <c r="B1505" s="51">
        <f t="shared" si="179"/>
        <v>1203.8759815446706</v>
      </c>
      <c r="C1505" s="51">
        <f t="shared" si="183"/>
        <v>1125.755947618354</v>
      </c>
      <c r="D1505" s="81" t="str">
        <f t="shared" si="180"/>
        <v>NO VALIDO</v>
      </c>
      <c r="K1505" s="3">
        <v>20250</v>
      </c>
      <c r="L1505" s="84" t="str">
        <f t="shared" si="181"/>
        <v>NO VALIDO</v>
      </c>
      <c r="M1505" s="72">
        <f t="shared" si="184"/>
        <v>0.4353046946151954</v>
      </c>
      <c r="N1505" s="72">
        <f t="shared" si="182"/>
        <v>0.4353046946151954</v>
      </c>
    </row>
    <row r="1506" spans="1:14" ht="15" hidden="1" outlineLevel="1">
      <c r="A1506" s="60">
        <f t="shared" si="178"/>
        <v>338</v>
      </c>
      <c r="B1506" s="51">
        <f t="shared" si="179"/>
        <v>1204.097707957693</v>
      </c>
      <c r="C1506" s="51">
        <f t="shared" si="183"/>
        <v>1126.1912523129693</v>
      </c>
      <c r="D1506" s="81" t="str">
        <f t="shared" si="180"/>
        <v>NO VALIDO</v>
      </c>
      <c r="K1506" s="3">
        <v>20280</v>
      </c>
      <c r="L1506" s="84" t="str">
        <f t="shared" si="181"/>
        <v>NO VALIDO</v>
      </c>
      <c r="M1506" s="72">
        <f t="shared" si="184"/>
        <v>0.4340899938286844</v>
      </c>
      <c r="N1506" s="72">
        <f t="shared" si="182"/>
        <v>0.4340899938286844</v>
      </c>
    </row>
    <row r="1507" spans="1:14" ht="15" hidden="1" outlineLevel="1">
      <c r="A1507" s="60">
        <f t="shared" si="178"/>
        <v>338.5</v>
      </c>
      <c r="B1507" s="51">
        <f t="shared" si="179"/>
        <v>1204.319106736443</v>
      </c>
      <c r="C1507" s="51">
        <f t="shared" si="183"/>
        <v>1126.6253423067978</v>
      </c>
      <c r="D1507" s="81" t="str">
        <f t="shared" si="180"/>
        <v>NO VALIDO</v>
      </c>
      <c r="K1507" s="3">
        <v>20310</v>
      </c>
      <c r="L1507" s="84" t="str">
        <f t="shared" si="181"/>
        <v>NO VALIDO</v>
      </c>
      <c r="M1507" s="72">
        <f t="shared" si="184"/>
        <v>0.43288037288575243</v>
      </c>
      <c r="N1507" s="72">
        <f t="shared" si="182"/>
        <v>0.43288037288575243</v>
      </c>
    </row>
    <row r="1508" spans="1:14" ht="15" hidden="1" outlineLevel="1">
      <c r="A1508" s="60">
        <f t="shared" si="178"/>
        <v>339</v>
      </c>
      <c r="B1508" s="51">
        <f t="shared" si="179"/>
        <v>1204.5401788477507</v>
      </c>
      <c r="C1508" s="51">
        <f t="shared" si="183"/>
        <v>1127.0582226796837</v>
      </c>
      <c r="D1508" s="81" t="str">
        <f t="shared" si="180"/>
        <v>NO VALIDO</v>
      </c>
      <c r="K1508" s="3">
        <v>20340</v>
      </c>
      <c r="L1508" s="84" t="str">
        <f t="shared" si="181"/>
        <v>NO VALIDO</v>
      </c>
      <c r="M1508" s="72">
        <f t="shared" si="184"/>
        <v>0.4316758082148847</v>
      </c>
      <c r="N1508" s="72">
        <f t="shared" si="182"/>
        <v>0.4316758082148847</v>
      </c>
    </row>
    <row r="1509" spans="1:14" ht="15" hidden="1" outlineLevel="1">
      <c r="A1509" s="60">
        <f t="shared" si="178"/>
        <v>339.5</v>
      </c>
      <c r="B1509" s="51">
        <f t="shared" si="179"/>
        <v>1204.7609252541722</v>
      </c>
      <c r="C1509" s="51">
        <f t="shared" si="183"/>
        <v>1127.4898984878985</v>
      </c>
      <c r="D1509" s="81" t="str">
        <f t="shared" si="180"/>
        <v>NO VALIDO</v>
      </c>
      <c r="K1509" s="3">
        <v>20370</v>
      </c>
      <c r="L1509" s="84" t="str">
        <f t="shared" si="181"/>
        <v>NO VALIDO</v>
      </c>
      <c r="M1509" s="72">
        <f t="shared" si="184"/>
        <v>0.43047627635481645</v>
      </c>
      <c r="N1509" s="72">
        <f t="shared" si="182"/>
        <v>0.43047627635481645</v>
      </c>
    </row>
    <row r="1510" spans="1:14" ht="15" hidden="1" outlineLevel="1">
      <c r="A1510" s="60">
        <f t="shared" si="178"/>
        <v>340</v>
      </c>
      <c r="B1510" s="51">
        <f t="shared" si="179"/>
        <v>1204.9813469140165</v>
      </c>
      <c r="C1510" s="51">
        <f t="shared" si="183"/>
        <v>1127.9203747642532</v>
      </c>
      <c r="D1510" s="81" t="str">
        <f t="shared" si="180"/>
        <v>NO VALIDO</v>
      </c>
      <c r="K1510" s="3">
        <v>20400</v>
      </c>
      <c r="L1510" s="84" t="str">
        <f t="shared" si="181"/>
        <v>NO VALIDO</v>
      </c>
      <c r="M1510" s="72">
        <f t="shared" si="184"/>
        <v>0.42928175395381774</v>
      </c>
      <c r="N1510" s="72">
        <f t="shared" si="182"/>
        <v>0.42928175395381774</v>
      </c>
    </row>
    <row r="1511" spans="1:14" ht="15" hidden="1" outlineLevel="1">
      <c r="A1511" s="60">
        <f t="shared" si="178"/>
        <v>340.5</v>
      </c>
      <c r="B1511" s="51">
        <f t="shared" si="179"/>
        <v>1205.201444781368</v>
      </c>
      <c r="C1511" s="51">
        <f t="shared" si="183"/>
        <v>1128.349656518207</v>
      </c>
      <c r="D1511" s="81" t="str">
        <f t="shared" si="180"/>
        <v>NO VALIDO</v>
      </c>
      <c r="K1511" s="3">
        <v>20430</v>
      </c>
      <c r="L1511" s="84" t="str">
        <f t="shared" si="181"/>
        <v>NO VALIDO</v>
      </c>
      <c r="M1511" s="72">
        <f t="shared" si="184"/>
        <v>0.42809221776951534</v>
      </c>
      <c r="N1511" s="72">
        <f t="shared" si="182"/>
        <v>0.42809221776951534</v>
      </c>
    </row>
    <row r="1512" spans="1:14" ht="15" hidden="1" outlineLevel="1">
      <c r="A1512" s="60">
        <f t="shared" si="178"/>
        <v>341</v>
      </c>
      <c r="B1512" s="51">
        <f t="shared" si="179"/>
        <v>1205.4212198061143</v>
      </c>
      <c r="C1512" s="51">
        <f t="shared" si="183"/>
        <v>1128.7777487359765</v>
      </c>
      <c r="D1512" s="81" t="str">
        <f t="shared" si="180"/>
        <v>NO VALIDO</v>
      </c>
      <c r="K1512" s="3">
        <v>20460</v>
      </c>
      <c r="L1512" s="84" t="str">
        <f t="shared" si="181"/>
        <v>NO VALIDO</v>
      </c>
      <c r="M1512" s="72">
        <f t="shared" si="184"/>
        <v>0.42690764466803177</v>
      </c>
      <c r="N1512" s="72">
        <f t="shared" si="182"/>
        <v>0.42690764466803177</v>
      </c>
    </row>
    <row r="1513" spans="1:14" ht="15" hidden="1" outlineLevel="1">
      <c r="A1513" s="60">
        <f t="shared" si="178"/>
        <v>341.5</v>
      </c>
      <c r="B1513" s="51">
        <f t="shared" si="179"/>
        <v>1205.640672933968</v>
      </c>
      <c r="C1513" s="51">
        <f t="shared" si="183"/>
        <v>1129.2046563806446</v>
      </c>
      <c r="D1513" s="81" t="str">
        <f t="shared" si="180"/>
        <v>NO VALIDO</v>
      </c>
      <c r="K1513" s="3">
        <v>20490</v>
      </c>
      <c r="L1513" s="84" t="str">
        <f t="shared" si="181"/>
        <v>NO VALIDO</v>
      </c>
      <c r="M1513" s="72">
        <f t="shared" si="184"/>
        <v>0.4257280116239064</v>
      </c>
      <c r="N1513" s="72">
        <f t="shared" si="182"/>
        <v>0.4257280116239064</v>
      </c>
    </row>
    <row r="1514" spans="1:14" ht="15" hidden="1" outlineLevel="1">
      <c r="A1514" s="60">
        <f t="shared" si="178"/>
        <v>342</v>
      </c>
      <c r="B1514" s="51">
        <f t="shared" si="179"/>
        <v>1205.8598051064926</v>
      </c>
      <c r="C1514" s="51">
        <f t="shared" si="183"/>
        <v>1129.6303843922685</v>
      </c>
      <c r="D1514" s="81" t="str">
        <f t="shared" si="180"/>
        <v>NO VALIDO</v>
      </c>
      <c r="K1514" s="3">
        <v>20520</v>
      </c>
      <c r="L1514" s="84" t="str">
        <f t="shared" si="181"/>
        <v>NO VALIDO</v>
      </c>
      <c r="M1514" s="72">
        <f t="shared" si="184"/>
        <v>0.42455329571938877</v>
      </c>
      <c r="N1514" s="72">
        <f t="shared" si="182"/>
        <v>0.42455329571938877</v>
      </c>
    </row>
    <row r="1515" spans="1:14" ht="15" hidden="1" outlineLevel="1">
      <c r="A1515" s="60">
        <f t="shared" si="178"/>
        <v>342.5</v>
      </c>
      <c r="B1515" s="51">
        <f t="shared" si="179"/>
        <v>1206.078617261127</v>
      </c>
      <c r="C1515" s="51">
        <f t="shared" si="183"/>
        <v>1130.0549376879878</v>
      </c>
      <c r="D1515" s="81" t="str">
        <f t="shared" si="180"/>
        <v>NO VALIDO</v>
      </c>
      <c r="K1515" s="3">
        <v>20550</v>
      </c>
      <c r="L1515" s="84" t="str">
        <f t="shared" si="181"/>
        <v>NO VALIDO</v>
      </c>
      <c r="M1515" s="72">
        <f t="shared" si="184"/>
        <v>0.4233834741439206</v>
      </c>
      <c r="N1515" s="72">
        <f t="shared" si="182"/>
        <v>0.4233834741439206</v>
      </c>
    </row>
    <row r="1516" spans="1:14" ht="15" hidden="1" outlineLevel="1">
      <c r="A1516" s="60">
        <f t="shared" si="178"/>
        <v>343</v>
      </c>
      <c r="B1516" s="51">
        <f t="shared" si="179"/>
        <v>1206.2971103312082</v>
      </c>
      <c r="C1516" s="51">
        <f t="shared" si="183"/>
        <v>1130.4783211621318</v>
      </c>
      <c r="D1516" s="81" t="str">
        <f t="shared" si="180"/>
        <v>NO VALIDO</v>
      </c>
      <c r="K1516" s="3">
        <v>20580</v>
      </c>
      <c r="L1516" s="84" t="str">
        <f t="shared" si="181"/>
        <v>NO VALIDO</v>
      </c>
      <c r="M1516" s="72">
        <f t="shared" si="184"/>
        <v>0.4222185241939562</v>
      </c>
      <c r="N1516" s="72">
        <f t="shared" si="182"/>
        <v>0.4222185241939562</v>
      </c>
    </row>
    <row r="1517" spans="1:14" ht="15" hidden="1" outlineLevel="1">
      <c r="A1517" s="60">
        <f t="shared" si="178"/>
        <v>343.5</v>
      </c>
      <c r="B1517" s="51">
        <f t="shared" si="179"/>
        <v>1206.5152852459967</v>
      </c>
      <c r="C1517" s="51">
        <f t="shared" si="183"/>
        <v>1130.9005396863258</v>
      </c>
      <c r="D1517" s="81" t="str">
        <f t="shared" si="180"/>
        <v>NO VALIDO</v>
      </c>
      <c r="K1517" s="3">
        <v>20610</v>
      </c>
      <c r="L1517" s="84" t="str">
        <f t="shared" si="181"/>
        <v>NO VALIDO</v>
      </c>
      <c r="M1517" s="72">
        <f t="shared" si="184"/>
        <v>0.4210584232721344</v>
      </c>
      <c r="N1517" s="72">
        <f t="shared" si="182"/>
        <v>0.4210584232721344</v>
      </c>
    </row>
    <row r="1518" spans="1:14" ht="15" hidden="1" outlineLevel="1">
      <c r="A1518" s="60">
        <f t="shared" si="178"/>
        <v>344</v>
      </c>
      <c r="B1518" s="51">
        <f t="shared" si="179"/>
        <v>1206.733142930699</v>
      </c>
      <c r="C1518" s="51">
        <f t="shared" si="183"/>
        <v>1131.321598109598</v>
      </c>
      <c r="D1518" s="81" t="str">
        <f t="shared" si="180"/>
        <v>NO VALIDO</v>
      </c>
      <c r="K1518" s="3">
        <v>20640</v>
      </c>
      <c r="L1518" s="84" t="str">
        <f t="shared" si="181"/>
        <v>NO VALIDO</v>
      </c>
      <c r="M1518" s="72">
        <f t="shared" si="184"/>
        <v>0.4199031488871073</v>
      </c>
      <c r="N1518" s="72">
        <f t="shared" si="182"/>
        <v>0.4199031488871073</v>
      </c>
    </row>
    <row r="1519" spans="1:14" ht="15" hidden="1" outlineLevel="1">
      <c r="A1519" s="60">
        <f t="shared" si="178"/>
        <v>344.5</v>
      </c>
      <c r="B1519" s="51">
        <f t="shared" si="179"/>
        <v>1206.950684306492</v>
      </c>
      <c r="C1519" s="51">
        <f t="shared" si="183"/>
        <v>1131.7415012584852</v>
      </c>
      <c r="D1519" s="81" t="str">
        <f t="shared" si="180"/>
        <v>NO VALIDO</v>
      </c>
      <c r="K1519" s="3">
        <v>20670</v>
      </c>
      <c r="L1519" s="84" t="str">
        <f t="shared" si="181"/>
        <v>NO VALIDO</v>
      </c>
      <c r="M1519" s="72">
        <f t="shared" si="184"/>
        <v>0.4187526786528655</v>
      </c>
      <c r="N1519" s="72">
        <f t="shared" si="182"/>
        <v>0.4187526786528655</v>
      </c>
    </row>
    <row r="1520" spans="1:14" ht="15" hidden="1" outlineLevel="1">
      <c r="A1520" s="60">
        <f t="shared" si="178"/>
        <v>345</v>
      </c>
      <c r="B1520" s="51">
        <f t="shared" si="179"/>
        <v>1207.167910290546</v>
      </c>
      <c r="C1520" s="51">
        <f t="shared" si="183"/>
        <v>1132.1602539371381</v>
      </c>
      <c r="D1520" s="81" t="str">
        <f t="shared" si="180"/>
        <v>NO VALIDO</v>
      </c>
      <c r="K1520" s="3">
        <v>20700</v>
      </c>
      <c r="L1520" s="84" t="str">
        <f t="shared" si="181"/>
        <v>NO VALIDO</v>
      </c>
      <c r="M1520" s="72">
        <f t="shared" si="184"/>
        <v>0.417606990288401</v>
      </c>
      <c r="N1520" s="72">
        <f t="shared" si="182"/>
        <v>0.417606990288401</v>
      </c>
    </row>
    <row r="1521" spans="1:14" ht="15" hidden="1" outlineLevel="1">
      <c r="A1521" s="60">
        <f t="shared" si="178"/>
        <v>345.5</v>
      </c>
      <c r="B1521" s="51">
        <f t="shared" si="179"/>
        <v>1207.3848217960474</v>
      </c>
      <c r="C1521" s="51">
        <f t="shared" si="183"/>
        <v>1132.5778609274266</v>
      </c>
      <c r="D1521" s="81" t="str">
        <f t="shared" si="180"/>
        <v>NO VALIDO</v>
      </c>
      <c r="K1521" s="3">
        <v>20730</v>
      </c>
      <c r="L1521" s="84" t="str">
        <f t="shared" si="181"/>
        <v>NO VALIDO</v>
      </c>
      <c r="M1521" s="72">
        <f t="shared" si="184"/>
        <v>0.41646606161726474</v>
      </c>
      <c r="N1521" s="72">
        <f t="shared" si="182"/>
        <v>0.41646606161726474</v>
      </c>
    </row>
    <row r="1522" spans="1:14" ht="15" hidden="1" outlineLevel="1">
      <c r="A1522" s="60">
        <f t="shared" si="178"/>
        <v>346</v>
      </c>
      <c r="B1522" s="51">
        <f t="shared" si="179"/>
        <v>1207.6014197322231</v>
      </c>
      <c r="C1522" s="51">
        <f t="shared" si="183"/>
        <v>1132.9943269890439</v>
      </c>
      <c r="D1522" s="81" t="str">
        <f t="shared" si="180"/>
        <v>NO VALIDO</v>
      </c>
      <c r="K1522" s="3">
        <v>20760</v>
      </c>
      <c r="L1522" s="84" t="str">
        <f t="shared" si="181"/>
        <v>NO VALIDO</v>
      </c>
      <c r="M1522" s="72">
        <f t="shared" si="184"/>
        <v>0.41532987056692217</v>
      </c>
      <c r="N1522" s="72">
        <f t="shared" si="182"/>
        <v>0.41532987056692217</v>
      </c>
    </row>
    <row r="1523" spans="1:14" ht="15" hidden="1" outlineLevel="1">
      <c r="A1523" s="60">
        <f t="shared" si="178"/>
        <v>346.5</v>
      </c>
      <c r="B1523" s="51">
        <f t="shared" si="179"/>
        <v>1207.8177050043623</v>
      </c>
      <c r="C1523" s="51">
        <f t="shared" si="183"/>
        <v>1133.4096568596108</v>
      </c>
      <c r="D1523" s="81" t="str">
        <f t="shared" si="180"/>
        <v>NO VALIDO</v>
      </c>
      <c r="K1523" s="3">
        <v>20790</v>
      </c>
      <c r="L1523" s="84" t="str">
        <f t="shared" si="181"/>
        <v>NO VALIDO</v>
      </c>
      <c r="M1523" s="72">
        <f t="shared" si="184"/>
        <v>0.41419839516851353</v>
      </c>
      <c r="N1523" s="72">
        <f t="shared" si="182"/>
        <v>0.41419839516851353</v>
      </c>
    </row>
    <row r="1524" spans="1:14" ht="15" hidden="1" outlineLevel="1">
      <c r="A1524" s="60">
        <f t="shared" si="178"/>
        <v>347</v>
      </c>
      <c r="B1524" s="51">
        <f t="shared" si="179"/>
        <v>1208.0336785138388</v>
      </c>
      <c r="C1524" s="51">
        <f t="shared" si="183"/>
        <v>1133.8238552547793</v>
      </c>
      <c r="D1524" s="81" t="str">
        <f t="shared" si="180"/>
        <v>NO VALIDO</v>
      </c>
      <c r="K1524" s="3">
        <v>20820</v>
      </c>
      <c r="L1524" s="84" t="str">
        <f t="shared" si="181"/>
        <v>NO VALIDO</v>
      </c>
      <c r="M1524" s="72">
        <f t="shared" si="184"/>
        <v>0.41307161355634125</v>
      </c>
      <c r="N1524" s="72">
        <f t="shared" si="182"/>
        <v>0.41307161355634125</v>
      </c>
    </row>
    <row r="1525" spans="1:14" ht="15" hidden="1" outlineLevel="1">
      <c r="A1525" s="60">
        <f t="shared" si="178"/>
        <v>347.5</v>
      </c>
      <c r="B1525" s="51">
        <f t="shared" si="179"/>
        <v>1208.249341158135</v>
      </c>
      <c r="C1525" s="51">
        <f t="shared" si="183"/>
        <v>1134.2369268683358</v>
      </c>
      <c r="D1525" s="81" t="str">
        <f t="shared" si="180"/>
        <v>NO VALIDO</v>
      </c>
      <c r="K1525" s="3">
        <v>20850</v>
      </c>
      <c r="L1525" s="84" t="str">
        <f t="shared" si="181"/>
        <v>NO VALIDO</v>
      </c>
      <c r="M1525" s="72">
        <f t="shared" si="184"/>
        <v>0.4119495039672681</v>
      </c>
      <c r="N1525" s="72">
        <f t="shared" si="182"/>
        <v>0.4119495039672681</v>
      </c>
    </row>
    <row r="1526" spans="1:14" ht="15" hidden="1" outlineLevel="1">
      <c r="A1526" s="60">
        <f t="shared" si="178"/>
        <v>348</v>
      </c>
      <c r="B1526" s="51">
        <f t="shared" si="179"/>
        <v>1208.4646938308629</v>
      </c>
      <c r="C1526" s="51">
        <f t="shared" si="183"/>
        <v>1134.648876372303</v>
      </c>
      <c r="D1526" s="81" t="str">
        <f t="shared" si="180"/>
        <v>NO VALIDO</v>
      </c>
      <c r="K1526" s="3">
        <v>20880</v>
      </c>
      <c r="L1526" s="84" t="str">
        <f t="shared" si="181"/>
        <v>NO VALIDO</v>
      </c>
      <c r="M1526" s="72">
        <f t="shared" si="184"/>
        <v>0.4108320447404659</v>
      </c>
      <c r="N1526" s="72">
        <f t="shared" si="182"/>
        <v>0.4108320447404659</v>
      </c>
    </row>
    <row r="1527" spans="1:14" ht="15" hidden="1" outlineLevel="1">
      <c r="A1527" s="60">
        <f t="shared" si="178"/>
        <v>348.5</v>
      </c>
      <c r="B1527" s="51">
        <f t="shared" si="179"/>
        <v>1208.6797374217872</v>
      </c>
      <c r="C1527" s="51">
        <f t="shared" si="183"/>
        <v>1135.0597084170436</v>
      </c>
      <c r="D1527" s="81" t="str">
        <f t="shared" si="180"/>
        <v>NO VALIDO</v>
      </c>
      <c r="K1527" s="3">
        <v>20910</v>
      </c>
      <c r="L1527" s="84" t="str">
        <f t="shared" si="181"/>
        <v>NO VALIDO</v>
      </c>
      <c r="M1527" s="72">
        <f t="shared" si="184"/>
        <v>0.4097192143168465</v>
      </c>
      <c r="N1527" s="72">
        <f t="shared" si="182"/>
        <v>0.4097192143168465</v>
      </c>
    </row>
    <row r="1528" spans="1:14" ht="15" hidden="1" outlineLevel="1">
      <c r="A1528" s="60">
        <f t="shared" si="178"/>
        <v>349</v>
      </c>
      <c r="B1528" s="51">
        <f t="shared" si="179"/>
        <v>1208.8944728168467</v>
      </c>
      <c r="C1528" s="51">
        <f t="shared" si="183"/>
        <v>1135.4694276313603</v>
      </c>
      <c r="D1528" s="81" t="str">
        <f t="shared" si="180"/>
        <v>NO VALIDO</v>
      </c>
      <c r="K1528" s="3">
        <v>20940</v>
      </c>
      <c r="L1528" s="84" t="str">
        <f t="shared" si="181"/>
        <v>NO VALIDO</v>
      </c>
      <c r="M1528" s="72">
        <f t="shared" si="184"/>
        <v>0.40861099123866307</v>
      </c>
      <c r="N1528" s="72">
        <f t="shared" si="182"/>
        <v>0.40861099123866307</v>
      </c>
    </row>
    <row r="1529" spans="1:14" ht="15" hidden="1" outlineLevel="1">
      <c r="A1529" s="60">
        <f t="shared" si="178"/>
        <v>349.5</v>
      </c>
      <c r="B1529" s="51">
        <f t="shared" si="179"/>
        <v>1209.108900898177</v>
      </c>
      <c r="C1529" s="51">
        <f t="shared" si="183"/>
        <v>1135.878038622599</v>
      </c>
      <c r="D1529" s="81" t="str">
        <f t="shared" si="180"/>
        <v>NO VALIDO</v>
      </c>
      <c r="K1529" s="3">
        <v>20970</v>
      </c>
      <c r="L1529" s="84" t="str">
        <f t="shared" si="181"/>
        <v>NO VALIDO</v>
      </c>
      <c r="M1529" s="72">
        <f t="shared" si="184"/>
        <v>0.4075073541489836</v>
      </c>
      <c r="N1529" s="72">
        <f t="shared" si="182"/>
        <v>0.4075073541489836</v>
      </c>
    </row>
    <row r="1530" spans="1:14" ht="15" hidden="1" outlineLevel="1">
      <c r="A1530" s="60">
        <f t="shared" si="178"/>
        <v>350</v>
      </c>
      <c r="B1530" s="51">
        <f t="shared" si="179"/>
        <v>1209.323022544131</v>
      </c>
      <c r="C1530" s="51">
        <f t="shared" si="183"/>
        <v>1136.285545976748</v>
      </c>
      <c r="D1530" s="81" t="str">
        <f t="shared" si="180"/>
        <v>NO VALIDO</v>
      </c>
      <c r="K1530" s="3">
        <v>21000</v>
      </c>
      <c r="L1530" s="84" t="str">
        <f t="shared" si="181"/>
        <v>NO VALIDO</v>
      </c>
      <c r="M1530" s="72">
        <f t="shared" si="184"/>
        <v>0.4064082817913723</v>
      </c>
      <c r="N1530" s="72">
        <f t="shared" si="182"/>
        <v>0.4064082817913723</v>
      </c>
    </row>
    <row r="1531" spans="1:14" ht="15" hidden="1" outlineLevel="1">
      <c r="A1531" s="60">
        <f t="shared" si="178"/>
        <v>350.5</v>
      </c>
      <c r="B1531" s="51">
        <f t="shared" si="179"/>
        <v>1209.5368386293023</v>
      </c>
      <c r="C1531" s="51">
        <f t="shared" si="183"/>
        <v>1136.6919542585392</v>
      </c>
      <c r="D1531" s="81" t="str">
        <f t="shared" si="180"/>
        <v>NO VALIDO</v>
      </c>
      <c r="K1531" s="3">
        <v>21030</v>
      </c>
      <c r="L1531" s="84" t="str">
        <f t="shared" si="181"/>
        <v>NO VALIDO</v>
      </c>
      <c r="M1531" s="72">
        <f t="shared" si="184"/>
        <v>0.405313753009273</v>
      </c>
      <c r="N1531" s="72">
        <f t="shared" si="182"/>
        <v>0.405313753009273</v>
      </c>
    </row>
    <row r="1532" spans="1:14" ht="15" hidden="1" outlineLevel="1">
      <c r="A1532" s="60">
        <f t="shared" si="178"/>
        <v>351</v>
      </c>
      <c r="B1532" s="51">
        <f t="shared" si="179"/>
        <v>1209.7503500245443</v>
      </c>
      <c r="C1532" s="51">
        <f t="shared" si="183"/>
        <v>1137.0972680115485</v>
      </c>
      <c r="D1532" s="81" t="str">
        <f t="shared" si="180"/>
        <v>NO VALIDO</v>
      </c>
      <c r="K1532" s="3">
        <v>21060</v>
      </c>
      <c r="L1532" s="84" t="str">
        <f t="shared" si="181"/>
        <v>NO VALIDO</v>
      </c>
      <c r="M1532" s="72">
        <f t="shared" si="184"/>
        <v>0.4042237467458411</v>
      </c>
      <c r="N1532" s="72">
        <f t="shared" si="182"/>
        <v>0.4042237467458411</v>
      </c>
    </row>
    <row r="1533" spans="1:14" ht="15" hidden="1" outlineLevel="1">
      <c r="A1533" s="60">
        <f t="shared" si="178"/>
        <v>351.5</v>
      </c>
      <c r="B1533" s="51">
        <f t="shared" si="179"/>
        <v>1209.9635575969942</v>
      </c>
      <c r="C1533" s="51">
        <f t="shared" si="183"/>
        <v>1137.5014917582944</v>
      </c>
      <c r="D1533" s="81" t="str">
        <f t="shared" si="180"/>
        <v>NO VALIDO</v>
      </c>
      <c r="K1533" s="3">
        <v>21090</v>
      </c>
      <c r="L1533" s="84" t="str">
        <f t="shared" si="181"/>
        <v>NO VALIDO</v>
      </c>
      <c r="M1533" s="72">
        <f t="shared" si="184"/>
        <v>0.40313824204306486</v>
      </c>
      <c r="N1533" s="72">
        <f t="shared" si="182"/>
        <v>0.40313824204306486</v>
      </c>
    </row>
    <row r="1534" spans="1:14" ht="15" hidden="1" outlineLevel="1">
      <c r="A1534" s="60">
        <f aca="true" t="shared" si="185" ref="A1534:A1550">K1534/60</f>
        <v>352</v>
      </c>
      <c r="B1534" s="51">
        <f aca="true" t="shared" si="186" ref="B1534:B1550">20+345*(LOG(8*A1534+1))</f>
        <v>1210.1764622100918</v>
      </c>
      <c r="C1534" s="51">
        <f t="shared" si="183"/>
        <v>1137.9046300003374</v>
      </c>
      <c r="D1534" s="81" t="str">
        <f aca="true" t="shared" si="187" ref="D1534:D1550">IF(C1534&lt;$E$38,"VALIDO","NO VALIDO")</f>
        <v>NO VALIDO</v>
      </c>
      <c r="K1534" s="3">
        <v>21120</v>
      </c>
      <c r="L1534" s="84" t="str">
        <f aca="true" t="shared" si="188" ref="L1534:L1550">IF(C1534&lt;$E$38,C1534,"NO VALIDO")</f>
        <v>NO VALIDO</v>
      </c>
      <c r="M1534" s="72">
        <f t="shared" si="184"/>
        <v>0.4020572180417991</v>
      </c>
      <c r="N1534" s="72">
        <f aca="true" t="shared" si="189" ref="N1534:N1550">IF(M1534&gt;0,M1534,0)</f>
        <v>0.4020572180417991</v>
      </c>
    </row>
    <row r="1535" spans="1:14" ht="15" hidden="1" outlineLevel="1">
      <c r="A1535" s="60">
        <f t="shared" si="185"/>
        <v>352.5</v>
      </c>
      <c r="B1535" s="51">
        <f t="shared" si="186"/>
        <v>1210.3890647236012</v>
      </c>
      <c r="C1535" s="51">
        <f aca="true" t="shared" si="190" ref="C1535:C1550">C1534+N1534</f>
        <v>1138.3066872183792</v>
      </c>
      <c r="D1535" s="81" t="str">
        <f t="shared" si="187"/>
        <v>NO VALIDO</v>
      </c>
      <c r="K1535" s="3">
        <v>21150</v>
      </c>
      <c r="L1535" s="84" t="str">
        <f t="shared" si="188"/>
        <v>NO VALIDO</v>
      </c>
      <c r="M1535" s="72">
        <f aca="true" t="shared" si="191" ref="M1535:M1550">(($B$824*$C$821*(B1535-C1535)*30)/$B$825)-($B$826*(B1535-B1534))</f>
        <v>0.40098065398107235</v>
      </c>
      <c r="N1535" s="72">
        <f t="shared" si="189"/>
        <v>0.40098065398107235</v>
      </c>
    </row>
    <row r="1536" spans="1:14" ht="15" hidden="1" outlineLevel="1">
      <c r="A1536" s="60">
        <f t="shared" si="185"/>
        <v>353</v>
      </c>
      <c r="B1536" s="51">
        <f t="shared" si="186"/>
        <v>1210.6013659936327</v>
      </c>
      <c r="C1536" s="51">
        <f t="shared" si="190"/>
        <v>1138.7076678723604</v>
      </c>
      <c r="D1536" s="81" t="str">
        <f t="shared" si="187"/>
        <v>NO VALIDO</v>
      </c>
      <c r="K1536" s="3">
        <v>21180</v>
      </c>
      <c r="L1536" s="84" t="str">
        <f t="shared" si="188"/>
        <v>NO VALIDO</v>
      </c>
      <c r="M1536" s="72">
        <f t="shared" si="191"/>
        <v>0.39990852919756587</v>
      </c>
      <c r="N1536" s="72">
        <f t="shared" si="189"/>
        <v>0.39990852919756587</v>
      </c>
    </row>
    <row r="1537" spans="1:14" ht="15" hidden="1" outlineLevel="1">
      <c r="A1537" s="60">
        <f t="shared" si="185"/>
        <v>353.5</v>
      </c>
      <c r="B1537" s="51">
        <f t="shared" si="186"/>
        <v>1210.8133668726618</v>
      </c>
      <c r="C1537" s="51">
        <f t="shared" si="190"/>
        <v>1139.107576401558</v>
      </c>
      <c r="D1537" s="81" t="str">
        <f t="shared" si="187"/>
        <v>NO VALIDO</v>
      </c>
      <c r="K1537" s="3">
        <v>21210</v>
      </c>
      <c r="L1537" s="84" t="str">
        <f t="shared" si="188"/>
        <v>NO VALIDO</v>
      </c>
      <c r="M1537" s="72">
        <f t="shared" si="191"/>
        <v>0.39884082312545643</v>
      </c>
      <c r="N1537" s="72">
        <f t="shared" si="189"/>
        <v>0.39884082312545643</v>
      </c>
    </row>
    <row r="1538" spans="1:14" ht="15" hidden="1" outlineLevel="1">
      <c r="A1538" s="60">
        <f t="shared" si="185"/>
        <v>354</v>
      </c>
      <c r="B1538" s="51">
        <f t="shared" si="186"/>
        <v>1211.025068209551</v>
      </c>
      <c r="C1538" s="51">
        <f t="shared" si="190"/>
        <v>1139.5064172246834</v>
      </c>
      <c r="D1538" s="81" t="str">
        <f t="shared" si="187"/>
        <v>NO VALIDO</v>
      </c>
      <c r="K1538" s="3">
        <v>21240</v>
      </c>
      <c r="L1538" s="84" t="str">
        <f t="shared" si="188"/>
        <v>NO VALIDO</v>
      </c>
      <c r="M1538" s="72">
        <f t="shared" si="191"/>
        <v>0.3977775152957307</v>
      </c>
      <c r="N1538" s="72">
        <f t="shared" si="189"/>
        <v>0.3977775152957307</v>
      </c>
    </row>
    <row r="1539" spans="1:14" ht="15" hidden="1" outlineLevel="1">
      <c r="A1539" s="60">
        <f t="shared" si="185"/>
        <v>354.5</v>
      </c>
      <c r="B1539" s="51">
        <f t="shared" si="186"/>
        <v>1211.236470849569</v>
      </c>
      <c r="C1539" s="51">
        <f t="shared" si="190"/>
        <v>1139.9041947399792</v>
      </c>
      <c r="D1539" s="81" t="str">
        <f t="shared" si="187"/>
        <v>NO VALIDO</v>
      </c>
      <c r="K1539" s="3">
        <v>21270</v>
      </c>
      <c r="L1539" s="84" t="str">
        <f t="shared" si="188"/>
        <v>NO VALIDO</v>
      </c>
      <c r="M1539" s="72">
        <f t="shared" si="191"/>
        <v>0.39671858533588267</v>
      </c>
      <c r="N1539" s="72">
        <f t="shared" si="189"/>
        <v>0.39671858533588267</v>
      </c>
    </row>
    <row r="1540" spans="1:14" ht="15" hidden="1" outlineLevel="1">
      <c r="A1540" s="60">
        <f t="shared" si="185"/>
        <v>355</v>
      </c>
      <c r="B1540" s="51">
        <f t="shared" si="186"/>
        <v>1211.447575634413</v>
      </c>
      <c r="C1540" s="51">
        <f t="shared" si="190"/>
        <v>1140.3009133253152</v>
      </c>
      <c r="D1540" s="81" t="str">
        <f t="shared" si="187"/>
        <v>NO VALIDO</v>
      </c>
      <c r="K1540" s="3">
        <v>21300</v>
      </c>
      <c r="L1540" s="84" t="str">
        <f t="shared" si="188"/>
        <v>NO VALIDO</v>
      </c>
      <c r="M1540" s="72">
        <f t="shared" si="191"/>
        <v>0.395664012969407</v>
      </c>
      <c r="N1540" s="72">
        <f t="shared" si="189"/>
        <v>0.395664012969407</v>
      </c>
    </row>
    <row r="1541" spans="1:14" ht="15" hidden="1" outlineLevel="1">
      <c r="A1541" s="60">
        <f t="shared" si="185"/>
        <v>355.5</v>
      </c>
      <c r="B1541" s="51">
        <f t="shared" si="186"/>
        <v>1211.658383402226</v>
      </c>
      <c r="C1541" s="51">
        <f t="shared" si="190"/>
        <v>1140.6965773382847</v>
      </c>
      <c r="D1541" s="81" t="str">
        <f t="shared" si="187"/>
        <v>NO VALIDO</v>
      </c>
      <c r="K1541" s="3">
        <v>21330</v>
      </c>
      <c r="L1541" s="84" t="str">
        <f t="shared" si="188"/>
        <v>NO VALIDO</v>
      </c>
      <c r="M1541" s="72">
        <f t="shared" si="191"/>
        <v>0.39461377801547814</v>
      </c>
      <c r="N1541" s="72">
        <f t="shared" si="189"/>
        <v>0.39461377801547814</v>
      </c>
    </row>
    <row r="1542" spans="1:14" ht="15" hidden="1" outlineLevel="1">
      <c r="A1542" s="60">
        <f t="shared" si="185"/>
        <v>356</v>
      </c>
      <c r="B1542" s="51">
        <f t="shared" si="186"/>
        <v>1211.8688949876196</v>
      </c>
      <c r="C1542" s="51">
        <f t="shared" si="190"/>
        <v>1141.0911911163003</v>
      </c>
      <c r="D1542" s="81" t="str">
        <f t="shared" si="187"/>
        <v>NO VALIDO</v>
      </c>
      <c r="K1542" s="3">
        <v>21360</v>
      </c>
      <c r="L1542" s="84" t="str">
        <f t="shared" si="188"/>
        <v>NO VALIDO</v>
      </c>
      <c r="M1542" s="72">
        <f t="shared" si="191"/>
        <v>0.3935678603883711</v>
      </c>
      <c r="N1542" s="72">
        <f t="shared" si="189"/>
        <v>0.3935678603883711</v>
      </c>
    </row>
    <row r="1543" spans="1:14" ht="15" hidden="1" outlineLevel="1">
      <c r="A1543" s="60">
        <f t="shared" si="185"/>
        <v>356.5</v>
      </c>
      <c r="B1543" s="51">
        <f t="shared" si="186"/>
        <v>1212.0791112216914</v>
      </c>
      <c r="C1543" s="51">
        <f t="shared" si="190"/>
        <v>1141.4847589766887</v>
      </c>
      <c r="D1543" s="81" t="str">
        <f t="shared" si="187"/>
        <v>NO VALIDO</v>
      </c>
      <c r="K1543" s="3">
        <v>21390</v>
      </c>
      <c r="L1543" s="84" t="str">
        <f t="shared" si="188"/>
        <v>NO VALIDO</v>
      </c>
      <c r="M1543" s="72">
        <f t="shared" si="191"/>
        <v>0.3925262400971993</v>
      </c>
      <c r="N1543" s="72">
        <f t="shared" si="189"/>
        <v>0.3925262400971993</v>
      </c>
    </row>
    <row r="1544" spans="1:14" ht="15" hidden="1" outlineLevel="1">
      <c r="A1544" s="60">
        <f t="shared" si="185"/>
        <v>357</v>
      </c>
      <c r="B1544" s="51">
        <f t="shared" si="186"/>
        <v>1212.2890329320462</v>
      </c>
      <c r="C1544" s="51">
        <f t="shared" si="190"/>
        <v>1141.8772852167858</v>
      </c>
      <c r="D1544" s="81" t="str">
        <f t="shared" si="187"/>
        <v>NO VALIDO</v>
      </c>
      <c r="K1544" s="3">
        <v>21420</v>
      </c>
      <c r="L1544" s="84" t="str">
        <f t="shared" si="188"/>
        <v>NO VALIDO</v>
      </c>
      <c r="M1544" s="72">
        <f t="shared" si="191"/>
        <v>0.39148889724535946</v>
      </c>
      <c r="N1544" s="72">
        <f t="shared" si="189"/>
        <v>0.39148889724535946</v>
      </c>
    </row>
    <row r="1545" spans="1:14" ht="15" hidden="1" outlineLevel="1">
      <c r="A1545" s="60">
        <f t="shared" si="185"/>
        <v>357.5</v>
      </c>
      <c r="B1545" s="51">
        <f t="shared" si="186"/>
        <v>1212.4986609428156</v>
      </c>
      <c r="C1545" s="51">
        <f t="shared" si="190"/>
        <v>1142.2687741140312</v>
      </c>
      <c r="D1545" s="81" t="str">
        <f t="shared" si="187"/>
        <v>NO VALIDO</v>
      </c>
      <c r="K1545" s="3">
        <v>21450</v>
      </c>
      <c r="L1545" s="84" t="str">
        <f t="shared" si="188"/>
        <v>NO VALIDO</v>
      </c>
      <c r="M1545" s="72">
        <f t="shared" si="191"/>
        <v>0.39045581203011814</v>
      </c>
      <c r="N1545" s="72">
        <f t="shared" si="189"/>
        <v>0.39045581203011814</v>
      </c>
    </row>
    <row r="1546" spans="1:14" ht="15" hidden="1" outlineLevel="1">
      <c r="A1546" s="60">
        <f t="shared" si="185"/>
        <v>358</v>
      </c>
      <c r="B1546" s="51">
        <f t="shared" si="186"/>
        <v>1212.7079960746762</v>
      </c>
      <c r="C1546" s="51">
        <f t="shared" si="190"/>
        <v>1142.6592299260612</v>
      </c>
      <c r="D1546" s="81" t="str">
        <f t="shared" si="187"/>
        <v>NO VALIDO</v>
      </c>
      <c r="K1546" s="3">
        <v>21480</v>
      </c>
      <c r="L1546" s="84" t="str">
        <f t="shared" si="188"/>
        <v>NO VALIDO</v>
      </c>
      <c r="M1546" s="72">
        <f t="shared" si="191"/>
        <v>0.3894269647423346</v>
      </c>
      <c r="N1546" s="72">
        <f t="shared" si="189"/>
        <v>0.3894269647423346</v>
      </c>
    </row>
    <row r="1547" spans="1:14" ht="15" hidden="1" outlineLevel="1">
      <c r="A1547" s="60">
        <f t="shared" si="185"/>
        <v>358.5</v>
      </c>
      <c r="B1547" s="51">
        <f t="shared" si="186"/>
        <v>1212.9170391448695</v>
      </c>
      <c r="C1547" s="51">
        <f t="shared" si="190"/>
        <v>1143.0486568908036</v>
      </c>
      <c r="D1547" s="81" t="str">
        <f t="shared" si="187"/>
        <v>NO VALIDO</v>
      </c>
      <c r="K1547" s="3">
        <v>21510</v>
      </c>
      <c r="L1547" s="84" t="str">
        <f t="shared" si="188"/>
        <v>NO VALIDO</v>
      </c>
      <c r="M1547" s="72">
        <f t="shared" si="191"/>
        <v>0.3884023357658864</v>
      </c>
      <c r="N1547" s="72">
        <f t="shared" si="189"/>
        <v>0.3884023357658864</v>
      </c>
    </row>
    <row r="1548" spans="1:14" ht="15" hidden="1" outlineLevel="1">
      <c r="A1548" s="60">
        <f t="shared" si="185"/>
        <v>359</v>
      </c>
      <c r="B1548" s="51">
        <f t="shared" si="186"/>
        <v>1213.125790967222</v>
      </c>
      <c r="C1548" s="51">
        <f t="shared" si="190"/>
        <v>1143.4370592265695</v>
      </c>
      <c r="D1548" s="81" t="str">
        <f t="shared" si="187"/>
        <v>NO VALIDO</v>
      </c>
      <c r="K1548" s="3">
        <v>21540</v>
      </c>
      <c r="L1548" s="84" t="str">
        <f t="shared" si="188"/>
        <v>NO VALIDO</v>
      </c>
      <c r="M1548" s="72">
        <f t="shared" si="191"/>
        <v>0.3873819055772093</v>
      </c>
      <c r="N1548" s="72">
        <f t="shared" si="189"/>
        <v>0.3873819055772093</v>
      </c>
    </row>
    <row r="1549" spans="1:14" ht="15" hidden="1" outlineLevel="1">
      <c r="A1549" s="60">
        <f t="shared" si="185"/>
        <v>359.5</v>
      </c>
      <c r="B1549" s="51">
        <f t="shared" si="186"/>
        <v>1213.3342523521626</v>
      </c>
      <c r="C1549" s="51">
        <f t="shared" si="190"/>
        <v>1143.8244411321468</v>
      </c>
      <c r="D1549" s="81" t="str">
        <f t="shared" si="187"/>
        <v>NO VALIDO</v>
      </c>
      <c r="K1549" s="3">
        <v>21570</v>
      </c>
      <c r="L1549" s="84" t="str">
        <f t="shared" si="188"/>
        <v>NO VALIDO</v>
      </c>
      <c r="M1549" s="72">
        <f t="shared" si="191"/>
        <v>0.38636565474511736</v>
      </c>
      <c r="N1549" s="72">
        <f t="shared" si="189"/>
        <v>0.38636565474511736</v>
      </c>
    </row>
    <row r="1550" spans="1:14" ht="15" collapsed="1">
      <c r="A1550" s="60">
        <f t="shared" si="185"/>
        <v>360</v>
      </c>
      <c r="B1550" s="51">
        <f t="shared" si="186"/>
        <v>1213.5424241067426</v>
      </c>
      <c r="C1550" s="51">
        <f t="shared" si="190"/>
        <v>1144.210806786892</v>
      </c>
      <c r="D1550" s="81" t="str">
        <f t="shared" si="187"/>
        <v>NO VALIDO</v>
      </c>
      <c r="K1550" s="3">
        <v>21600</v>
      </c>
      <c r="L1550" s="84" t="str">
        <f t="shared" si="188"/>
        <v>NO VALIDO</v>
      </c>
      <c r="M1550" s="72">
        <f t="shared" si="191"/>
        <v>0.38535356393014275</v>
      </c>
      <c r="N1550" s="72">
        <f t="shared" si="189"/>
        <v>0.38535356393014275</v>
      </c>
    </row>
    <row r="1551" ht="15">
      <c r="G1551" s="72"/>
    </row>
    <row r="1552" spans="1:4" ht="15" hidden="1" outlineLevel="1">
      <c r="A1552" s="85" t="s">
        <v>49</v>
      </c>
      <c r="B1552" s="54" t="s">
        <v>50</v>
      </c>
      <c r="C1552" s="86">
        <f>(40*(E38-140)*((D821/E821)*C821)^-0.77)</f>
        <v>96.83518011021945</v>
      </c>
      <c r="D1552" s="87" t="s">
        <v>0</v>
      </c>
    </row>
    <row r="1553" ht="15" collapsed="1"/>
    <row r="1563" ht="15.75">
      <c r="G1563" s="4"/>
    </row>
  </sheetData>
  <sheetProtection/>
  <mergeCells count="4">
    <mergeCell ref="A1:J1"/>
    <mergeCell ref="A2:J2"/>
    <mergeCell ref="H12:J12"/>
    <mergeCell ref="H13:J13"/>
  </mergeCells>
  <dataValidations count="1">
    <dataValidation type="list" allowBlank="1" showInputMessage="1" showErrorMessage="1" sqref="A13">
      <formula1>#REF!</formula1>
    </dataValidation>
  </dataValidations>
  <printOptions/>
  <pageMargins left="0.81" right="0.49" top="0.3" bottom="0.3" header="0" footer="0"/>
  <pageSetup horizontalDpi="600" verticalDpi="600" orientation="portrait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Parras Simón</dc:creator>
  <cp:keywords/>
  <dc:description/>
  <cp:lastModifiedBy>JMM</cp:lastModifiedBy>
  <cp:lastPrinted>2003-02-28T11:29:18Z</cp:lastPrinted>
  <dcterms:created xsi:type="dcterms:W3CDTF">2002-06-29T07:36:33Z</dcterms:created>
  <dcterms:modified xsi:type="dcterms:W3CDTF">2011-07-24T10:42:13Z</dcterms:modified>
  <cp:category/>
  <cp:version/>
  <cp:contentType/>
  <cp:contentStatus/>
</cp:coreProperties>
</file>